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95F87397-1937-4F0E-BEE7-674EF1FF66D1}" xr6:coauthVersionLast="47" xr6:coauthVersionMax="47" xr10:uidLastSave="{00000000-0000-0000-0000-000000000000}"/>
  <bookViews>
    <workbookView xWindow="5595" yWindow="2010" windowWidth="28800" windowHeight="11295" xr2:uid="{279E4C9E-4062-4464-8B6B-C6DC0CA2E239}"/>
  </bookViews>
  <sheets>
    <sheet name="Cost vs Benefit Calculator" sheetId="1" r:id="rId1"/>
  </sheets>
  <externalReferences>
    <externalReference r:id="rId2"/>
    <externalReference r:id="rId3"/>
  </externalReferences>
  <definedNames>
    <definedName name="chart_balance">OFFSET([2]MortgageCalculator!$I$28,2,0,payments,1)</definedName>
    <definedName name="chart_balance_noextra">OFFSET([2]NoExtra!$G$2,2,0,nper,1)</definedName>
    <definedName name="chart_date">OFFSET([2]MortgageCalculator!$B$28,2,0,nper,1)</definedName>
    <definedName name="chart_date_noextra">OFFSET([2]NoExtra!$B$2,2,0,nper,1)</definedName>
    <definedName name="chart_nper">ROW(OFFSET([2]MortgageCalculator!#REF!,0,0,nper,1))</definedName>
    <definedName name="chart_ratehist">OFFSET([2]MortgageCalculator!$C$28,2,0,payments,1)</definedName>
    <definedName name="chart_taxreturned">OFFSET([2]MortgageCalculator!#REF!,2,0,payments,1)</definedName>
    <definedName name="compound_period">INDEX({2,12},MATCH([2]MortgageCalculator!$D$9,compound_periods,0))</definedName>
    <definedName name="compound_periods">{"Semi-Annually";"Monthly"}</definedName>
    <definedName name="CP">INDEX({2,12},MATCH([2]MortgageCalculator!$D$9,compound_periods,0))</definedName>
    <definedName name="nper">term*12</definedName>
    <definedName name="payments">MAX([2]MortgageCalculator!$A$30:$A$509)</definedName>
    <definedName name="_xlnm.Print_Area" localSheetId="0">'Cost vs Benefit Calculator'!$B$1:$O$58</definedName>
    <definedName name="rate">[2]MortgageCalculator!#REF!</definedName>
    <definedName name="term">[2]MortgageCalculator!$D$7</definedName>
    <definedName name="variable">IF([2]MortgageCalculator!$L$5="Variable Rate",TRUE,FALSE)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1" l="1"/>
  <c r="M39" i="1"/>
  <c r="J55" i="1" s="1"/>
  <c r="M38" i="1"/>
  <c r="J54" i="1" s="1"/>
  <c r="M37" i="1"/>
  <c r="J53" i="1" s="1"/>
  <c r="J56" i="1" s="1"/>
  <c r="I33" i="1"/>
  <c r="M33" i="1" s="1"/>
  <c r="M32" i="1"/>
  <c r="J49" i="1" s="1"/>
  <c r="J21" i="1"/>
  <c r="J23" i="1" s="1"/>
  <c r="M13" i="1"/>
  <c r="M15" i="1" s="1"/>
  <c r="M17" i="1" s="1"/>
  <c r="J44" i="1" s="1"/>
  <c r="N44" i="1" s="1"/>
  <c r="I11" i="1"/>
  <c r="M9" i="1"/>
  <c r="J43" i="1" s="1"/>
  <c r="N43" i="1" l="1"/>
  <c r="N45" i="1" s="1"/>
  <c r="J50" i="1"/>
  <c r="J51" i="1" s="1"/>
  <c r="M19" i="1"/>
  <c r="J45" i="1" s="1"/>
  <c r="H21" i="1" l="1"/>
  <c r="M24" i="1" s="1"/>
  <c r="J46" i="1" s="1"/>
  <c r="J47" i="1" s="1"/>
  <c r="J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Frenchs</author>
  </authors>
  <commentList>
    <comment ref="M19" authorId="0" shapeId="0" xr:uid="{05772588-EED4-4964-A464-53379BAC236A}">
      <text>
        <r>
          <rPr>
            <sz val="8"/>
            <color indexed="81"/>
            <rFont val="Tahoma"/>
            <family val="2"/>
          </rPr>
          <t>If there is a value in "APPRECIATION BENEFIT then "DEPRECIATION COST" will default to 0. 
"DEPRECIATION COST" will control.</t>
        </r>
      </text>
    </comment>
    <comment ref="J29" authorId="0" shapeId="0" xr:uid="{0948E6F0-B8C2-4D69-BA7F-DECAAB013EC1}">
      <text>
        <r>
          <rPr>
            <sz val="8"/>
            <color indexed="81"/>
            <rFont val="Tahoma"/>
            <family val="2"/>
          </rPr>
          <t xml:space="preserve">The annual gross income less all expenses incurred for the year including all interest and principal payments. This entry should represent the net annual cash flow after all disbusrements
</t>
        </r>
      </text>
    </comment>
    <comment ref="M33" authorId="0" shapeId="0" xr:uid="{0694A4DA-2302-4113-BC9B-2DE5F52EBAD8}">
      <text>
        <r>
          <rPr>
            <sz val="8"/>
            <color indexed="81"/>
            <rFont val="Tahoma"/>
            <family val="2"/>
          </rPr>
          <t xml:space="preserve">If there is a value in "DEPRECIATION COST" then "APPRECIATION BENEFIT" will default to 0
</t>
        </r>
      </text>
    </comment>
  </commentList>
</comments>
</file>

<file path=xl/sharedStrings.xml><?xml version="1.0" encoding="utf-8"?>
<sst xmlns="http://schemas.openxmlformats.org/spreadsheetml/2006/main" count="73" uniqueCount="53">
  <si>
    <t xml:space="preserve">                         </t>
  </si>
  <si>
    <t>Asset Cost vs. Benefit Spreadsheet</t>
  </si>
  <si>
    <t xml:space="preserve">            COST</t>
  </si>
  <si>
    <t xml:space="preserve"> </t>
  </si>
  <si>
    <t>TOTAL ASSET COST</t>
  </si>
  <si>
    <t>ASSET COST FROM CAPITAL</t>
  </si>
  <si>
    <t>LOST OPPORTUNITY COST</t>
  </si>
  <si>
    <t>YEARS      @</t>
  </si>
  <si>
    <t>ASSET COST FROM BORROWED FUNDS</t>
  </si>
  <si>
    <t>NET INTEREST COST OF BORROWED FUNDS</t>
  </si>
  <si>
    <t>INTEREST RATE NET OF TAX</t>
  </si>
  <si>
    <t>at tax rate of</t>
  </si>
  <si>
    <t>INTEREST COST PER YEAR</t>
  </si>
  <si>
    <t>INTEREST COST OVER</t>
  </si>
  <si>
    <t>YEARS               @</t>
  </si>
  <si>
    <t>DEPRECIATION COST</t>
  </si>
  <si>
    <t>INVESTMENT SALE TAX COST:</t>
  </si>
  <si>
    <t>SALES PRICE</t>
  </si>
  <si>
    <t xml:space="preserve">BASIS </t>
  </si>
  <si>
    <t>Less: DEPR. TAKEN</t>
  </si>
  <si>
    <t>ADJUSTED BASIS</t>
  </si>
  <si>
    <t>TAX RATE</t>
  </si>
  <si>
    <t xml:space="preserve">                   BENEFIT</t>
  </si>
  <si>
    <t>INCOME OPPORTUNITY BENEFIT</t>
  </si>
  <si>
    <t>ANNUAL INCOME OPPORTUNITY</t>
  </si>
  <si>
    <t>(net cash flow)</t>
  </si>
  <si>
    <t>REINVESTMENT RATE (Compound/Annually)</t>
  </si>
  <si>
    <t>OPPORTUNITY VALUE (at end of)</t>
  </si>
  <si>
    <t xml:space="preserve">  YEAR PERIOD</t>
  </si>
  <si>
    <t xml:space="preserve">APPRECIATION BENEFIT </t>
  </si>
  <si>
    <t>COST REDUCTION STRATEGIES</t>
  </si>
  <si>
    <t xml:space="preserve">COLLEGE COST REDUCTION OF </t>
  </si>
  <si>
    <t>for</t>
  </si>
  <si>
    <t>YEARS             @</t>
  </si>
  <si>
    <t xml:space="preserve">TAX REDUCTION  OF  </t>
  </si>
  <si>
    <t>per  year, for</t>
  </si>
  <si>
    <t xml:space="preserve"> YEARS             @</t>
  </si>
  <si>
    <t xml:space="preserve">LOAN INTEREST RECAPTURE </t>
  </si>
  <si>
    <t xml:space="preserve">                                             </t>
  </si>
  <si>
    <t>SUMMARY</t>
  </si>
  <si>
    <t>ENDING</t>
  </si>
  <si>
    <t>BEGINNING</t>
  </si>
  <si>
    <t>DIFFERENCE</t>
  </si>
  <si>
    <t>NET INTEREST COST</t>
  </si>
  <si>
    <t>INVESTMENT SALE TAX COST</t>
  </si>
  <si>
    <t xml:space="preserve">     TOTAL COST</t>
  </si>
  <si>
    <t>OPPORTUNITY BENEFIT</t>
  </si>
  <si>
    <t>APPRECIATION BENEFIT</t>
  </si>
  <si>
    <t xml:space="preserve">     TOTAL BENEFIT</t>
  </si>
  <si>
    <t xml:space="preserve">COLLEGE COST REDUCTION </t>
  </si>
  <si>
    <t>TAX REDUCTION</t>
  </si>
  <si>
    <t xml:space="preserve">     TOTAL STRATEGIES</t>
  </si>
  <si>
    <t>NET BENEFIT/(COST)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</si>
</sst>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0_);\(0\)"/>
  </numFmts>
  <fonts count="17" x14ac:knownFonts="1">
    <font>
      <sz val="10"/>
      <name val="Arial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4"/>
      <color indexed="9"/>
      <name val="Arial"/>
      <family val="2"/>
    </font>
    <font>
      <sz val="10"/>
      <color indexed="56"/>
      <name val="Arial"/>
      <family val="2"/>
    </font>
    <font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u/>
      <sz val="10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0" fillId="2" borderId="0" xfId="0" applyFill="1"/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164" fontId="9" fillId="3" borderId="0" xfId="0" applyNumberFormat="1" applyFont="1" applyFill="1"/>
    <xf numFmtId="164" fontId="10" fillId="3" borderId="0" xfId="0" applyNumberFormat="1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/>
    <xf numFmtId="164" fontId="9" fillId="2" borderId="0" xfId="0" applyNumberFormat="1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/>
    <xf numFmtId="165" fontId="12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0" fontId="13" fillId="0" borderId="1" xfId="0" applyNumberFormat="1" applyFont="1" applyBorder="1"/>
    <xf numFmtId="165" fontId="12" fillId="4" borderId="2" xfId="0" applyNumberFormat="1" applyFont="1" applyFill="1" applyBorder="1" applyAlignment="1">
      <alignment horizontal="center"/>
    </xf>
    <xf numFmtId="165" fontId="13" fillId="5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2" fontId="14" fillId="2" borderId="0" xfId="0" applyNumberFormat="1" applyFont="1" applyFill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13" fillId="0" borderId="0" xfId="0" applyFont="1"/>
    <xf numFmtId="10" fontId="13" fillId="5" borderId="1" xfId="0" applyNumberFormat="1" applyFont="1" applyFill="1" applyBorder="1" applyAlignment="1">
      <alignment horizontal="center"/>
    </xf>
    <xf numFmtId="0" fontId="14" fillId="2" borderId="0" xfId="0" applyFont="1" applyFill="1"/>
    <xf numFmtId="6" fontId="12" fillId="4" borderId="2" xfId="0" applyNumberFormat="1" applyFont="1" applyFill="1" applyBorder="1" applyAlignment="1">
      <alignment horizontal="center"/>
    </xf>
    <xf numFmtId="10" fontId="2" fillId="2" borderId="0" xfId="0" applyNumberFormat="1" applyFont="1" applyFill="1"/>
    <xf numFmtId="10" fontId="2" fillId="2" borderId="0" xfId="0" applyNumberFormat="1" applyFont="1" applyFill="1" applyAlignment="1">
      <alignment horizontal="center"/>
    </xf>
    <xf numFmtId="6" fontId="6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2" fillId="3" borderId="0" xfId="0" applyFont="1" applyFill="1"/>
    <xf numFmtId="0" fontId="13" fillId="3" borderId="0" xfId="0" applyFont="1" applyFill="1"/>
    <xf numFmtId="0" fontId="7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10" fontId="13" fillId="0" borderId="4" xfId="0" applyNumberFormat="1" applyFont="1" applyBorder="1" applyAlignment="1">
      <alignment horizontal="center"/>
    </xf>
    <xf numFmtId="6" fontId="12" fillId="4" borderId="5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65" fontId="13" fillId="2" borderId="0" xfId="0" applyNumberFormat="1" applyFont="1" applyFill="1" applyAlignment="1">
      <alignment horizontal="center"/>
    </xf>
    <xf numFmtId="10" fontId="13" fillId="2" borderId="0" xfId="0" applyNumberFormat="1" applyFont="1" applyFill="1" applyAlignment="1">
      <alignment horizontal="center"/>
    </xf>
    <xf numFmtId="6" fontId="12" fillId="2" borderId="0" xfId="0" applyNumberFormat="1" applyFont="1" applyFill="1" applyAlignment="1">
      <alignment horizontal="center"/>
    </xf>
    <xf numFmtId="166" fontId="6" fillId="3" borderId="0" xfId="0" applyNumberFormat="1" applyFont="1" applyFill="1" applyAlignment="1">
      <alignment horizontal="center"/>
    </xf>
    <xf numFmtId="0" fontId="6" fillId="3" borderId="0" xfId="0" applyFont="1" applyFill="1"/>
    <xf numFmtId="165" fontId="13" fillId="3" borderId="0" xfId="0" applyNumberFormat="1" applyFont="1" applyFill="1" applyAlignment="1">
      <alignment horizontal="center"/>
    </xf>
    <xf numFmtId="10" fontId="13" fillId="3" borderId="0" xfId="0" applyNumberFormat="1" applyFont="1" applyFill="1" applyAlignment="1">
      <alignment horizontal="center"/>
    </xf>
    <xf numFmtId="6" fontId="12" fillId="3" borderId="0" xfId="0" applyNumberFormat="1" applyFont="1" applyFill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10" fontId="13" fillId="0" borderId="7" xfId="0" applyNumberFormat="1" applyFont="1" applyBorder="1" applyAlignment="1">
      <alignment horizontal="center"/>
    </xf>
    <xf numFmtId="6" fontId="12" fillId="4" borderId="8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6" fontId="12" fillId="6" borderId="0" xfId="0" applyNumberFormat="1" applyFont="1" applyFill="1" applyAlignment="1">
      <alignment horizontal="center"/>
    </xf>
    <xf numFmtId="6" fontId="12" fillId="4" borderId="0" xfId="0" applyNumberFormat="1" applyFont="1" applyFill="1" applyAlignment="1">
      <alignment horizontal="center"/>
    </xf>
    <xf numFmtId="6" fontId="12" fillId="4" borderId="9" xfId="0" applyNumberFormat="1" applyFont="1" applyFill="1" applyBorder="1" applyAlignment="1">
      <alignment horizontal="center"/>
    </xf>
    <xf numFmtId="6" fontId="12" fillId="5" borderId="1" xfId="0" applyNumberFormat="1" applyFont="1" applyFill="1" applyBorder="1" applyAlignment="1">
      <alignment horizontal="center"/>
    </xf>
    <xf numFmtId="6" fontId="12" fillId="4" borderId="10" xfId="0" applyNumberFormat="1" applyFont="1" applyFill="1" applyBorder="1" applyAlignment="1">
      <alignment horizontal="center"/>
    </xf>
    <xf numFmtId="6" fontId="12" fillId="7" borderId="1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6" fontId="12" fillId="4" borderId="1" xfId="0" applyNumberFormat="1" applyFont="1" applyFill="1" applyBorder="1" applyAlignment="1">
      <alignment horizontal="center"/>
    </xf>
    <xf numFmtId="0" fontId="11" fillId="2" borderId="0" xfId="0" applyFont="1" applyFill="1"/>
    <xf numFmtId="6" fontId="7" fillId="4" borderId="8" xfId="0" applyNumberFormat="1" applyFont="1" applyFill="1" applyBorder="1" applyAlignment="1">
      <alignment horizontal="center"/>
    </xf>
    <xf numFmtId="0" fontId="2" fillId="2" borderId="3" xfId="0" applyFont="1" applyFill="1" applyBorder="1"/>
    <xf numFmtId="6" fontId="7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9525</xdr:colOff>
      <xdr:row>27</xdr:row>
      <xdr:rowOff>38100</xdr:rowOff>
    </xdr:from>
    <xdr:to>
      <xdr:col>72</xdr:col>
      <xdr:colOff>238125</xdr:colOff>
      <xdr:row>27</xdr:row>
      <xdr:rowOff>142875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25400688-2433-4430-99E6-210319033CD3}"/>
            </a:ext>
          </a:extLst>
        </xdr:cNvPr>
        <xdr:cNvSpPr>
          <a:spLocks noChangeShapeType="1"/>
        </xdr:cNvSpPr>
      </xdr:nvSpPr>
      <xdr:spPr bwMode="auto">
        <a:xfrm>
          <a:off x="42805350" y="4562475"/>
          <a:ext cx="1447800" cy="1047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28</xdr:row>
      <xdr:rowOff>66675</xdr:rowOff>
    </xdr:from>
    <xdr:to>
      <xdr:col>70</xdr:col>
      <xdr:colOff>219075</xdr:colOff>
      <xdr:row>28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4F9B04CF-1081-4F7D-9500-E50F8CB9001A}"/>
            </a:ext>
          </a:extLst>
        </xdr:cNvPr>
        <xdr:cNvSpPr>
          <a:spLocks noChangeShapeType="1"/>
        </xdr:cNvSpPr>
      </xdr:nvSpPr>
      <xdr:spPr bwMode="auto">
        <a:xfrm>
          <a:off x="42795825" y="4752975"/>
          <a:ext cx="219075" cy="381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Asset%20Cost%20vs.%20Benefit%20-%20Brekke%20APTS%20(1).xlsm" TargetMode="External"/><Relationship Id="rId1" Type="http://schemas.openxmlformats.org/officeDocument/2006/relationships/externalLinkPath" Target="/Users/randy/AppData/Local/Microsoft/Windows/INetCache/Content.Outlook/Q23QOSK9/Asset%20Cost%20vs.%20Benefit%20-%20Brekke%20APTS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renchs/Local%20Settings/Temporary%20Internet%20Files/OLK1B4/Copy%20of%20Frank's%20Equity%20Recapture%20Summary%20and%20Calc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 vs Benefit Calculator"/>
      <sheetName val="Sheet1"/>
      <sheetName val="EQUITYRECAPTURE"/>
      <sheetName val="Investment Tax Profile"/>
      <sheetName val="How Equity Recapture Works"/>
      <sheetName val="Investment Estimator"/>
      <sheetName val="Rate of Return"/>
    </sheetNames>
    <sheetDataSet>
      <sheetData sheetId="0"/>
      <sheetData sheetId="1"/>
      <sheetData sheetId="2">
        <row r="21">
          <cell r="E21">
            <v>856440.18173899478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/>
      <sheetData sheetId="1">
        <row r="5">
          <cell r="L5" t="str">
            <v>Fixed Rate</v>
          </cell>
        </row>
        <row r="7">
          <cell r="D7">
            <v>30</v>
          </cell>
        </row>
        <row r="9">
          <cell r="D9" t="str">
            <v>Monthly</v>
          </cell>
        </row>
        <row r="28">
          <cell r="B28" t="str">
            <v>Payment
Date</v>
          </cell>
          <cell r="C28" t="str">
            <v>Interest Rate</v>
          </cell>
          <cell r="I28" t="str">
            <v>Balance</v>
          </cell>
        </row>
        <row r="30">
          <cell r="A30">
            <v>1</v>
          </cell>
        </row>
        <row r="31">
          <cell r="A31">
            <v>2</v>
          </cell>
        </row>
        <row r="32">
          <cell r="A32">
            <v>3</v>
          </cell>
        </row>
        <row r="33">
          <cell r="A33">
            <v>4</v>
          </cell>
        </row>
        <row r="34">
          <cell r="A34">
            <v>5</v>
          </cell>
        </row>
        <row r="35">
          <cell r="A35">
            <v>6</v>
          </cell>
        </row>
        <row r="36">
          <cell r="A36">
            <v>7</v>
          </cell>
        </row>
        <row r="37">
          <cell r="A37">
            <v>8</v>
          </cell>
        </row>
        <row r="38">
          <cell r="A38">
            <v>9</v>
          </cell>
        </row>
        <row r="39">
          <cell r="A39">
            <v>10</v>
          </cell>
        </row>
        <row r="40">
          <cell r="A40">
            <v>11</v>
          </cell>
        </row>
        <row r="41">
          <cell r="A41">
            <v>12</v>
          </cell>
        </row>
        <row r="42">
          <cell r="A42">
            <v>13</v>
          </cell>
        </row>
        <row r="43">
          <cell r="A43">
            <v>14</v>
          </cell>
        </row>
        <row r="44">
          <cell r="A44">
            <v>15</v>
          </cell>
        </row>
        <row r="45">
          <cell r="A45">
            <v>16</v>
          </cell>
        </row>
        <row r="46">
          <cell r="A46">
            <v>17</v>
          </cell>
        </row>
        <row r="47">
          <cell r="A47">
            <v>18</v>
          </cell>
        </row>
        <row r="48">
          <cell r="A48">
            <v>19</v>
          </cell>
        </row>
        <row r="49">
          <cell r="A49">
            <v>20</v>
          </cell>
        </row>
        <row r="50">
          <cell r="A50">
            <v>21</v>
          </cell>
        </row>
        <row r="51">
          <cell r="A51">
            <v>22</v>
          </cell>
        </row>
        <row r="52">
          <cell r="A52">
            <v>23</v>
          </cell>
        </row>
        <row r="53">
          <cell r="A53">
            <v>24</v>
          </cell>
        </row>
        <row r="54">
          <cell r="A54">
            <v>25</v>
          </cell>
        </row>
        <row r="55">
          <cell r="A55">
            <v>26</v>
          </cell>
        </row>
        <row r="56">
          <cell r="A56">
            <v>27</v>
          </cell>
        </row>
        <row r="57">
          <cell r="A57">
            <v>28</v>
          </cell>
        </row>
        <row r="58">
          <cell r="A58">
            <v>29</v>
          </cell>
        </row>
        <row r="59">
          <cell r="A59">
            <v>30</v>
          </cell>
        </row>
        <row r="60">
          <cell r="A60">
            <v>31</v>
          </cell>
        </row>
        <row r="61">
          <cell r="A61">
            <v>32</v>
          </cell>
        </row>
        <row r="62">
          <cell r="A62">
            <v>33</v>
          </cell>
        </row>
        <row r="63">
          <cell r="A63">
            <v>34</v>
          </cell>
        </row>
        <row r="64">
          <cell r="A64">
            <v>35</v>
          </cell>
        </row>
        <row r="65">
          <cell r="A65">
            <v>36</v>
          </cell>
        </row>
        <row r="66">
          <cell r="A66">
            <v>37</v>
          </cell>
        </row>
        <row r="67">
          <cell r="A67">
            <v>38</v>
          </cell>
        </row>
        <row r="68">
          <cell r="A68">
            <v>39</v>
          </cell>
        </row>
        <row r="69">
          <cell r="A69">
            <v>40</v>
          </cell>
        </row>
        <row r="70">
          <cell r="A70">
            <v>41</v>
          </cell>
        </row>
        <row r="71">
          <cell r="A71">
            <v>42</v>
          </cell>
        </row>
        <row r="72">
          <cell r="A72">
            <v>43</v>
          </cell>
        </row>
        <row r="73">
          <cell r="A73">
            <v>44</v>
          </cell>
        </row>
        <row r="74">
          <cell r="A74">
            <v>45</v>
          </cell>
        </row>
        <row r="75">
          <cell r="A75">
            <v>46</v>
          </cell>
        </row>
        <row r="76">
          <cell r="A76">
            <v>47</v>
          </cell>
        </row>
        <row r="77">
          <cell r="A77">
            <v>48</v>
          </cell>
        </row>
        <row r="78">
          <cell r="A78">
            <v>49</v>
          </cell>
        </row>
        <row r="79">
          <cell r="A79">
            <v>50</v>
          </cell>
        </row>
        <row r="80">
          <cell r="A80">
            <v>51</v>
          </cell>
        </row>
        <row r="81">
          <cell r="A81">
            <v>52</v>
          </cell>
        </row>
        <row r="82">
          <cell r="A82">
            <v>53</v>
          </cell>
        </row>
        <row r="83">
          <cell r="A83">
            <v>54</v>
          </cell>
        </row>
        <row r="84">
          <cell r="A84">
            <v>55</v>
          </cell>
        </row>
        <row r="85">
          <cell r="A85">
            <v>56</v>
          </cell>
        </row>
        <row r="86">
          <cell r="A86">
            <v>57</v>
          </cell>
        </row>
        <row r="87">
          <cell r="A87">
            <v>58</v>
          </cell>
        </row>
        <row r="88">
          <cell r="A88">
            <v>59</v>
          </cell>
        </row>
        <row r="89">
          <cell r="A89">
            <v>60</v>
          </cell>
        </row>
        <row r="90">
          <cell r="A90">
            <v>61</v>
          </cell>
        </row>
        <row r="91">
          <cell r="A91">
            <v>62</v>
          </cell>
        </row>
        <row r="92">
          <cell r="A92">
            <v>63</v>
          </cell>
        </row>
        <row r="93">
          <cell r="A93">
            <v>64</v>
          </cell>
        </row>
        <row r="94">
          <cell r="A94">
            <v>65</v>
          </cell>
        </row>
        <row r="95">
          <cell r="A95">
            <v>66</v>
          </cell>
        </row>
        <row r="96">
          <cell r="A96">
            <v>67</v>
          </cell>
        </row>
        <row r="97">
          <cell r="A97">
            <v>68</v>
          </cell>
        </row>
        <row r="98">
          <cell r="A98">
            <v>69</v>
          </cell>
        </row>
        <row r="99">
          <cell r="A99">
            <v>70</v>
          </cell>
        </row>
        <row r="100">
          <cell r="A100">
            <v>71</v>
          </cell>
        </row>
        <row r="101">
          <cell r="A101">
            <v>72</v>
          </cell>
        </row>
        <row r="102">
          <cell r="A102">
            <v>73</v>
          </cell>
        </row>
        <row r="103">
          <cell r="A103">
            <v>74</v>
          </cell>
        </row>
        <row r="104">
          <cell r="A104">
            <v>75</v>
          </cell>
        </row>
        <row r="105">
          <cell r="A105">
            <v>76</v>
          </cell>
        </row>
        <row r="106">
          <cell r="A106">
            <v>77</v>
          </cell>
        </row>
        <row r="107">
          <cell r="A107">
            <v>78</v>
          </cell>
        </row>
        <row r="108">
          <cell r="A108">
            <v>79</v>
          </cell>
        </row>
        <row r="109">
          <cell r="A109">
            <v>80</v>
          </cell>
        </row>
        <row r="110">
          <cell r="A110">
            <v>81</v>
          </cell>
        </row>
        <row r="111">
          <cell r="A111">
            <v>82</v>
          </cell>
        </row>
        <row r="112">
          <cell r="A112">
            <v>83</v>
          </cell>
        </row>
        <row r="113">
          <cell r="A113">
            <v>84</v>
          </cell>
        </row>
        <row r="114">
          <cell r="A114">
            <v>85</v>
          </cell>
        </row>
        <row r="115">
          <cell r="A115">
            <v>86</v>
          </cell>
        </row>
        <row r="116">
          <cell r="A116">
            <v>87</v>
          </cell>
        </row>
        <row r="117">
          <cell r="A117">
            <v>88</v>
          </cell>
        </row>
        <row r="118">
          <cell r="A118">
            <v>89</v>
          </cell>
        </row>
        <row r="119">
          <cell r="A119">
            <v>90</v>
          </cell>
        </row>
        <row r="120">
          <cell r="A120">
            <v>91</v>
          </cell>
        </row>
        <row r="121">
          <cell r="A121">
            <v>92</v>
          </cell>
        </row>
        <row r="122">
          <cell r="A122">
            <v>93</v>
          </cell>
        </row>
        <row r="123">
          <cell r="A123">
            <v>94</v>
          </cell>
        </row>
        <row r="124">
          <cell r="A124">
            <v>95</v>
          </cell>
        </row>
        <row r="125">
          <cell r="A125">
            <v>96</v>
          </cell>
        </row>
        <row r="126">
          <cell r="A126">
            <v>97</v>
          </cell>
        </row>
        <row r="127">
          <cell r="A127">
            <v>98</v>
          </cell>
        </row>
        <row r="128">
          <cell r="A128">
            <v>99</v>
          </cell>
        </row>
        <row r="129">
          <cell r="A129">
            <v>100</v>
          </cell>
        </row>
        <row r="130">
          <cell r="A130">
            <v>101</v>
          </cell>
        </row>
        <row r="131">
          <cell r="A131">
            <v>102</v>
          </cell>
        </row>
        <row r="132">
          <cell r="A132">
            <v>103</v>
          </cell>
        </row>
        <row r="133">
          <cell r="A133">
            <v>104</v>
          </cell>
        </row>
        <row r="134">
          <cell r="A134">
            <v>105</v>
          </cell>
        </row>
        <row r="135">
          <cell r="A135">
            <v>106</v>
          </cell>
        </row>
        <row r="136">
          <cell r="A136">
            <v>107</v>
          </cell>
        </row>
        <row r="137">
          <cell r="A137">
            <v>108</v>
          </cell>
        </row>
        <row r="138">
          <cell r="A138">
            <v>109</v>
          </cell>
        </row>
        <row r="139">
          <cell r="A139">
            <v>110</v>
          </cell>
        </row>
        <row r="140">
          <cell r="A140">
            <v>111</v>
          </cell>
        </row>
        <row r="141">
          <cell r="A141">
            <v>112</v>
          </cell>
        </row>
        <row r="142">
          <cell r="A142">
            <v>113</v>
          </cell>
        </row>
        <row r="143">
          <cell r="A143">
            <v>114</v>
          </cell>
        </row>
        <row r="144">
          <cell r="A144">
            <v>115</v>
          </cell>
        </row>
        <row r="145">
          <cell r="A145">
            <v>116</v>
          </cell>
        </row>
        <row r="146">
          <cell r="A146">
            <v>117</v>
          </cell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  <row r="263">
          <cell r="A263"/>
        </row>
        <row r="264">
          <cell r="A264"/>
        </row>
        <row r="265">
          <cell r="A265"/>
        </row>
        <row r="266">
          <cell r="A266"/>
        </row>
        <row r="267">
          <cell r="A267"/>
        </row>
        <row r="268">
          <cell r="A268"/>
        </row>
        <row r="269">
          <cell r="A269"/>
        </row>
        <row r="270">
          <cell r="A270"/>
        </row>
        <row r="271">
          <cell r="A271"/>
        </row>
        <row r="272">
          <cell r="A272"/>
        </row>
        <row r="273">
          <cell r="A273"/>
        </row>
        <row r="274">
          <cell r="A274"/>
        </row>
        <row r="275">
          <cell r="A275"/>
        </row>
        <row r="276">
          <cell r="A276"/>
        </row>
        <row r="277">
          <cell r="A277"/>
        </row>
        <row r="278">
          <cell r="A278"/>
        </row>
        <row r="279">
          <cell r="A279"/>
        </row>
        <row r="280">
          <cell r="A280"/>
        </row>
        <row r="281">
          <cell r="A281"/>
        </row>
        <row r="282">
          <cell r="A282"/>
        </row>
        <row r="283">
          <cell r="A283"/>
        </row>
        <row r="284">
          <cell r="A284"/>
        </row>
        <row r="285">
          <cell r="A285"/>
        </row>
        <row r="286">
          <cell r="A286"/>
        </row>
        <row r="287">
          <cell r="A287"/>
        </row>
        <row r="288">
          <cell r="A288"/>
        </row>
        <row r="289">
          <cell r="A289"/>
        </row>
        <row r="290">
          <cell r="A290"/>
        </row>
        <row r="291">
          <cell r="A291"/>
        </row>
        <row r="292">
          <cell r="A292"/>
        </row>
        <row r="293">
          <cell r="A293"/>
        </row>
        <row r="294">
          <cell r="A294"/>
        </row>
        <row r="295">
          <cell r="A295"/>
        </row>
        <row r="296">
          <cell r="A296"/>
        </row>
        <row r="297">
          <cell r="A297"/>
        </row>
        <row r="298">
          <cell r="A298"/>
        </row>
        <row r="299">
          <cell r="A299"/>
        </row>
        <row r="300">
          <cell r="A300"/>
        </row>
        <row r="301">
          <cell r="A301"/>
        </row>
        <row r="302">
          <cell r="A302"/>
        </row>
        <row r="303">
          <cell r="A303"/>
        </row>
        <row r="304">
          <cell r="A304"/>
        </row>
        <row r="305">
          <cell r="A305"/>
        </row>
        <row r="306">
          <cell r="A306"/>
        </row>
        <row r="307">
          <cell r="A307"/>
        </row>
        <row r="308">
          <cell r="A308"/>
        </row>
        <row r="309">
          <cell r="A309"/>
        </row>
        <row r="310">
          <cell r="A310"/>
        </row>
        <row r="311">
          <cell r="A311"/>
        </row>
        <row r="312">
          <cell r="A312"/>
        </row>
        <row r="313">
          <cell r="A313"/>
        </row>
        <row r="314">
          <cell r="A314"/>
        </row>
        <row r="315">
          <cell r="A315"/>
        </row>
        <row r="316">
          <cell r="A316"/>
        </row>
        <row r="317">
          <cell r="A317"/>
        </row>
        <row r="318">
          <cell r="A318"/>
        </row>
        <row r="319">
          <cell r="A319"/>
        </row>
        <row r="320">
          <cell r="A320"/>
        </row>
        <row r="321">
          <cell r="A321"/>
        </row>
        <row r="322">
          <cell r="A322"/>
        </row>
        <row r="323">
          <cell r="A323"/>
        </row>
        <row r="324">
          <cell r="A324"/>
        </row>
        <row r="325">
          <cell r="A325"/>
        </row>
        <row r="326">
          <cell r="A326"/>
        </row>
        <row r="327">
          <cell r="A327"/>
        </row>
        <row r="328">
          <cell r="A328"/>
        </row>
        <row r="329">
          <cell r="A329"/>
        </row>
        <row r="330">
          <cell r="A330"/>
        </row>
        <row r="331">
          <cell r="A331"/>
        </row>
        <row r="332">
          <cell r="A332"/>
        </row>
        <row r="333">
          <cell r="A333"/>
        </row>
        <row r="334">
          <cell r="A334"/>
        </row>
        <row r="335">
          <cell r="A335"/>
        </row>
        <row r="336">
          <cell r="A336"/>
        </row>
        <row r="337">
          <cell r="A337"/>
        </row>
        <row r="338">
          <cell r="A338"/>
        </row>
        <row r="339">
          <cell r="A339"/>
        </row>
        <row r="340">
          <cell r="A340"/>
        </row>
        <row r="341">
          <cell r="A341"/>
        </row>
        <row r="342">
          <cell r="A342"/>
        </row>
        <row r="343">
          <cell r="A343"/>
        </row>
        <row r="344">
          <cell r="A344"/>
        </row>
        <row r="345">
          <cell r="A345"/>
        </row>
        <row r="346">
          <cell r="A346"/>
        </row>
        <row r="347">
          <cell r="A347"/>
        </row>
        <row r="348">
          <cell r="A348"/>
        </row>
        <row r="349">
          <cell r="A349"/>
        </row>
        <row r="350">
          <cell r="A350"/>
        </row>
        <row r="351">
          <cell r="A351"/>
        </row>
        <row r="352">
          <cell r="A352"/>
        </row>
        <row r="353">
          <cell r="A353"/>
        </row>
        <row r="354">
          <cell r="A354"/>
        </row>
        <row r="355">
          <cell r="A355"/>
        </row>
        <row r="356">
          <cell r="A356"/>
        </row>
        <row r="357">
          <cell r="A357"/>
        </row>
        <row r="358">
          <cell r="A358"/>
        </row>
        <row r="359">
          <cell r="A359"/>
        </row>
        <row r="360">
          <cell r="A360"/>
        </row>
        <row r="361">
          <cell r="A361"/>
        </row>
        <row r="362">
          <cell r="A362"/>
        </row>
        <row r="363">
          <cell r="A363"/>
        </row>
        <row r="364">
          <cell r="A364"/>
        </row>
        <row r="365">
          <cell r="A365"/>
        </row>
        <row r="366">
          <cell r="A366"/>
        </row>
        <row r="367">
          <cell r="A367"/>
        </row>
        <row r="368">
          <cell r="A368"/>
        </row>
        <row r="369">
          <cell r="A369"/>
        </row>
        <row r="370">
          <cell r="A370"/>
        </row>
        <row r="371">
          <cell r="A371"/>
        </row>
        <row r="372">
          <cell r="A372"/>
        </row>
        <row r="373">
          <cell r="A373"/>
        </row>
        <row r="374">
          <cell r="A374"/>
        </row>
        <row r="375">
          <cell r="A375"/>
        </row>
        <row r="376">
          <cell r="A376"/>
        </row>
        <row r="377">
          <cell r="A377"/>
        </row>
        <row r="378">
          <cell r="A378"/>
        </row>
        <row r="379">
          <cell r="A379"/>
        </row>
        <row r="380">
          <cell r="A380"/>
        </row>
        <row r="381">
          <cell r="A381"/>
        </row>
        <row r="382">
          <cell r="A382"/>
        </row>
        <row r="383">
          <cell r="A383"/>
        </row>
        <row r="384">
          <cell r="A384"/>
        </row>
        <row r="385">
          <cell r="A385"/>
        </row>
        <row r="386">
          <cell r="A386"/>
        </row>
        <row r="387">
          <cell r="A387"/>
        </row>
        <row r="388">
          <cell r="A388"/>
        </row>
        <row r="389">
          <cell r="A389"/>
        </row>
        <row r="390">
          <cell r="A390"/>
        </row>
        <row r="391">
          <cell r="A391"/>
        </row>
        <row r="392">
          <cell r="A392"/>
        </row>
        <row r="393">
          <cell r="A393"/>
        </row>
        <row r="394">
          <cell r="A394"/>
        </row>
        <row r="395">
          <cell r="A395"/>
        </row>
        <row r="396">
          <cell r="A396"/>
        </row>
        <row r="397">
          <cell r="A397"/>
        </row>
        <row r="398">
          <cell r="A398"/>
        </row>
        <row r="399">
          <cell r="A399"/>
        </row>
        <row r="400">
          <cell r="A400"/>
        </row>
        <row r="401">
          <cell r="A401"/>
        </row>
        <row r="402">
          <cell r="A402"/>
        </row>
        <row r="403">
          <cell r="A403"/>
        </row>
        <row r="404">
          <cell r="A404"/>
        </row>
        <row r="405">
          <cell r="A405"/>
        </row>
        <row r="406">
          <cell r="A406"/>
        </row>
        <row r="407">
          <cell r="A407"/>
        </row>
        <row r="408">
          <cell r="A408"/>
        </row>
        <row r="409">
          <cell r="A409"/>
        </row>
        <row r="410">
          <cell r="A410"/>
        </row>
        <row r="411">
          <cell r="A411"/>
        </row>
        <row r="412">
          <cell r="A412"/>
        </row>
        <row r="413">
          <cell r="A413"/>
        </row>
        <row r="414">
          <cell r="A414"/>
        </row>
        <row r="415">
          <cell r="A415"/>
        </row>
        <row r="416">
          <cell r="A416"/>
        </row>
        <row r="417">
          <cell r="A417"/>
        </row>
        <row r="418">
          <cell r="A418"/>
        </row>
        <row r="419">
          <cell r="A419"/>
        </row>
        <row r="420">
          <cell r="A420"/>
        </row>
        <row r="421">
          <cell r="A421"/>
        </row>
        <row r="422">
          <cell r="A422"/>
        </row>
        <row r="423">
          <cell r="A423"/>
        </row>
        <row r="424">
          <cell r="A424"/>
        </row>
        <row r="425">
          <cell r="A425"/>
        </row>
        <row r="426">
          <cell r="A426"/>
        </row>
        <row r="427">
          <cell r="A427"/>
        </row>
        <row r="428">
          <cell r="A428"/>
        </row>
        <row r="429">
          <cell r="A429"/>
        </row>
        <row r="430">
          <cell r="A430"/>
        </row>
        <row r="431">
          <cell r="A431"/>
        </row>
        <row r="432">
          <cell r="A432"/>
        </row>
        <row r="433">
          <cell r="A433"/>
        </row>
        <row r="434">
          <cell r="A434"/>
        </row>
        <row r="435">
          <cell r="A435"/>
        </row>
        <row r="436">
          <cell r="A436"/>
        </row>
        <row r="437">
          <cell r="A437"/>
        </row>
        <row r="438">
          <cell r="A438"/>
        </row>
        <row r="439">
          <cell r="A439"/>
        </row>
        <row r="440">
          <cell r="A440"/>
        </row>
        <row r="441">
          <cell r="A441"/>
        </row>
        <row r="442">
          <cell r="A442"/>
        </row>
        <row r="443">
          <cell r="A443"/>
        </row>
        <row r="444">
          <cell r="A444"/>
        </row>
        <row r="445">
          <cell r="A445"/>
        </row>
        <row r="446">
          <cell r="A446"/>
        </row>
        <row r="447">
          <cell r="A447"/>
        </row>
        <row r="448">
          <cell r="A448"/>
        </row>
        <row r="449">
          <cell r="A449"/>
        </row>
        <row r="450">
          <cell r="A450"/>
        </row>
        <row r="451">
          <cell r="A451"/>
        </row>
        <row r="452">
          <cell r="A452"/>
        </row>
        <row r="453">
          <cell r="A453"/>
        </row>
        <row r="454">
          <cell r="A454"/>
        </row>
        <row r="455">
          <cell r="A455"/>
        </row>
        <row r="456">
          <cell r="A456"/>
        </row>
        <row r="457">
          <cell r="A457"/>
        </row>
        <row r="458">
          <cell r="A458"/>
        </row>
        <row r="459">
          <cell r="A459"/>
        </row>
        <row r="460">
          <cell r="A460"/>
        </row>
        <row r="461">
          <cell r="A461"/>
        </row>
        <row r="462">
          <cell r="A462"/>
        </row>
        <row r="463">
          <cell r="A463"/>
        </row>
        <row r="464">
          <cell r="A464"/>
        </row>
        <row r="465">
          <cell r="A465"/>
        </row>
        <row r="466">
          <cell r="A466"/>
        </row>
        <row r="467">
          <cell r="A467"/>
        </row>
        <row r="468">
          <cell r="A468"/>
        </row>
        <row r="469">
          <cell r="A469"/>
        </row>
        <row r="470">
          <cell r="A470"/>
        </row>
        <row r="471">
          <cell r="A471"/>
        </row>
        <row r="472">
          <cell r="A472"/>
        </row>
        <row r="473">
          <cell r="A473"/>
        </row>
        <row r="474">
          <cell r="A474"/>
        </row>
        <row r="475">
          <cell r="A475"/>
        </row>
        <row r="476">
          <cell r="A476"/>
        </row>
        <row r="477">
          <cell r="A477"/>
        </row>
        <row r="478">
          <cell r="A478"/>
        </row>
        <row r="479">
          <cell r="A479"/>
        </row>
        <row r="480">
          <cell r="A480"/>
        </row>
        <row r="481">
          <cell r="A481"/>
        </row>
        <row r="482">
          <cell r="A482"/>
        </row>
        <row r="483">
          <cell r="A483"/>
        </row>
        <row r="484">
          <cell r="A484"/>
        </row>
        <row r="485">
          <cell r="A485"/>
        </row>
        <row r="486">
          <cell r="A486"/>
        </row>
        <row r="487">
          <cell r="A487"/>
        </row>
        <row r="488">
          <cell r="A488"/>
        </row>
        <row r="489">
          <cell r="A489"/>
        </row>
        <row r="490">
          <cell r="A490"/>
        </row>
        <row r="491">
          <cell r="A491"/>
        </row>
        <row r="492">
          <cell r="A492"/>
        </row>
        <row r="493">
          <cell r="A493"/>
        </row>
        <row r="494">
          <cell r="A494"/>
        </row>
        <row r="495">
          <cell r="A495"/>
        </row>
        <row r="496">
          <cell r="A496"/>
        </row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  <row r="502">
          <cell r="A502"/>
        </row>
        <row r="503">
          <cell r="A503"/>
        </row>
        <row r="504">
          <cell r="A504"/>
        </row>
        <row r="505">
          <cell r="A505"/>
        </row>
        <row r="506">
          <cell r="A506"/>
        </row>
        <row r="507">
          <cell r="A507"/>
        </row>
        <row r="508">
          <cell r="A508"/>
        </row>
        <row r="509">
          <cell r="A509"/>
        </row>
      </sheetData>
      <sheetData sheetId="2">
        <row r="2">
          <cell r="B2" t="str">
            <v>Date</v>
          </cell>
          <cell r="G2" t="str">
            <v>Balance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11B6C-5E7D-4D0D-ABB7-E6B2047ACAFA}">
  <sheetPr>
    <tabColor indexed="21"/>
  </sheetPr>
  <dimension ref="A1:V117"/>
  <sheetViews>
    <sheetView tabSelected="1" topLeftCell="B1" zoomScale="131" zoomScaleNormal="131" zoomScaleSheetLayoutView="50" workbookViewId="0">
      <selection activeCell="M6" sqref="M6"/>
    </sheetView>
  </sheetViews>
  <sheetFormatPr defaultRowHeight="12.75" x14ac:dyDescent="0.2"/>
  <cols>
    <col min="1" max="1" width="9.140625" hidden="1" customWidth="1"/>
    <col min="3" max="3" width="10.7109375" customWidth="1"/>
    <col min="4" max="4" width="10.5703125" customWidth="1"/>
    <col min="5" max="5" width="9.85546875" customWidth="1"/>
    <col min="6" max="6" width="11" customWidth="1"/>
    <col min="7" max="7" width="2.5703125" customWidth="1"/>
    <col min="8" max="8" width="9.85546875" customWidth="1"/>
    <col min="9" max="9" width="14.140625" customWidth="1"/>
    <col min="10" max="10" width="15.5703125" customWidth="1"/>
    <col min="11" max="11" width="9.140625" hidden="1" customWidth="1"/>
    <col min="12" max="12" width="2.5703125" hidden="1" customWidth="1"/>
    <col min="13" max="13" width="14.28515625" customWidth="1"/>
    <col min="14" max="14" width="16" customWidth="1"/>
    <col min="15" max="15" width="15.28515625" customWidth="1"/>
  </cols>
  <sheetData>
    <row r="1" spans="2:22" ht="25.5" customHeight="1" x14ac:dyDescent="0.3">
      <c r="B1" s="1" t="s">
        <v>0</v>
      </c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4"/>
      <c r="P1" s="5"/>
      <c r="Q1" s="5"/>
      <c r="R1" s="5"/>
      <c r="S1" s="5"/>
      <c r="T1" s="5"/>
      <c r="U1" s="5"/>
      <c r="V1" s="5"/>
    </row>
    <row r="2" spans="2:22" ht="3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"/>
      <c r="P2" s="5"/>
      <c r="Q2" s="5"/>
      <c r="R2" s="5"/>
      <c r="S2" s="5"/>
      <c r="T2" s="5"/>
      <c r="U2" s="5"/>
      <c r="V2" s="5"/>
    </row>
    <row r="3" spans="2:22" ht="9.9499999999999993" customHeight="1" x14ac:dyDescent="0.3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5"/>
      <c r="Q3" s="8"/>
      <c r="R3" s="9"/>
      <c r="S3" s="5"/>
      <c r="T3" s="5"/>
      <c r="U3" s="5"/>
      <c r="V3" s="5"/>
    </row>
    <row r="4" spans="2:22" ht="15.75" customHeight="1" x14ac:dyDescent="0.25">
      <c r="B4" s="10"/>
      <c r="C4" s="7"/>
      <c r="D4" s="7"/>
      <c r="E4" s="7"/>
      <c r="F4" s="11" t="s">
        <v>2</v>
      </c>
      <c r="G4" s="11"/>
      <c r="H4" s="7"/>
      <c r="I4" s="7"/>
      <c r="J4" s="12"/>
      <c r="K4" s="12"/>
      <c r="L4" s="12"/>
      <c r="M4" s="12"/>
      <c r="N4" s="13"/>
      <c r="O4" s="14"/>
      <c r="P4" s="5"/>
      <c r="Q4" s="5"/>
      <c r="R4" s="5"/>
      <c r="S4" s="5"/>
      <c r="T4" s="5"/>
      <c r="U4" s="5"/>
      <c r="V4" s="5"/>
    </row>
    <row r="5" spans="2:22" ht="15" x14ac:dyDescent="0.2">
      <c r="B5" s="2"/>
      <c r="C5" s="2"/>
      <c r="D5" s="2" t="s">
        <v>3</v>
      </c>
      <c r="E5" s="2"/>
      <c r="F5" s="2"/>
      <c r="G5" s="2"/>
      <c r="H5" s="2"/>
      <c r="I5" s="15"/>
      <c r="J5" s="16"/>
      <c r="K5" s="16"/>
      <c r="L5" s="16"/>
      <c r="M5" s="16"/>
      <c r="N5" s="17"/>
      <c r="O5" s="14"/>
      <c r="P5" s="5"/>
      <c r="Q5" s="5"/>
      <c r="R5" s="5"/>
      <c r="S5" s="5"/>
      <c r="T5" s="5"/>
      <c r="U5" s="5"/>
      <c r="V5" s="5"/>
    </row>
    <row r="6" spans="2:22" ht="12.75" customHeight="1" x14ac:dyDescent="0.25">
      <c r="B6" s="18"/>
      <c r="C6" s="19" t="s">
        <v>4</v>
      </c>
      <c r="D6" s="2"/>
      <c r="E6" s="2"/>
      <c r="F6" s="2"/>
      <c r="G6" s="2"/>
      <c r="H6" s="2"/>
      <c r="I6" s="2"/>
      <c r="J6" s="2"/>
      <c r="K6" s="2"/>
      <c r="L6" s="2"/>
      <c r="M6" s="20">
        <v>1000000</v>
      </c>
      <c r="N6" s="2"/>
      <c r="O6" s="4"/>
      <c r="P6" s="5"/>
      <c r="Q6" s="5"/>
      <c r="R6" s="5"/>
      <c r="S6" s="5"/>
      <c r="T6" s="5"/>
      <c r="U6" s="5"/>
      <c r="V6" s="5"/>
    </row>
    <row r="7" spans="2:22" ht="12.75" customHeight="1" x14ac:dyDescent="0.25">
      <c r="B7" s="18"/>
      <c r="C7" s="19" t="s">
        <v>5</v>
      </c>
      <c r="D7" s="19"/>
      <c r="E7" s="19"/>
      <c r="F7" s="19"/>
      <c r="G7" s="19"/>
      <c r="H7" s="2"/>
      <c r="I7" s="21">
        <v>100000</v>
      </c>
      <c r="J7" s="2"/>
      <c r="K7" s="2"/>
      <c r="L7" s="2"/>
      <c r="M7" s="22"/>
      <c r="N7" s="2"/>
      <c r="O7" s="4"/>
      <c r="P7" s="5"/>
      <c r="Q7" s="5"/>
      <c r="R7" s="5"/>
      <c r="S7" s="5"/>
      <c r="T7" s="5"/>
      <c r="U7" s="5"/>
      <c r="V7" s="5"/>
    </row>
    <row r="8" spans="2:22" ht="6" customHeight="1" thickBot="1" x14ac:dyDescent="0.3">
      <c r="B8" s="18"/>
      <c r="C8" s="19"/>
      <c r="D8" s="19"/>
      <c r="E8" s="19"/>
      <c r="F8" s="19"/>
      <c r="G8" s="19"/>
      <c r="H8" s="2"/>
      <c r="I8" s="23"/>
      <c r="J8" s="2"/>
      <c r="K8" s="2"/>
      <c r="L8" s="2"/>
      <c r="M8" s="22"/>
      <c r="N8" s="2"/>
      <c r="O8" s="4"/>
      <c r="P8" s="5"/>
      <c r="Q8" s="5"/>
      <c r="R8" s="5"/>
      <c r="S8" s="5"/>
      <c r="T8" s="5"/>
      <c r="U8" s="5"/>
      <c r="V8" s="5"/>
    </row>
    <row r="9" spans="2:22" ht="12.75" customHeight="1" thickBot="1" x14ac:dyDescent="0.3">
      <c r="B9" s="18"/>
      <c r="C9" s="19"/>
      <c r="D9" s="2" t="s">
        <v>6</v>
      </c>
      <c r="E9" s="19"/>
      <c r="F9" s="19"/>
      <c r="G9" s="19"/>
      <c r="H9" s="24">
        <v>30</v>
      </c>
      <c r="I9" s="25" t="s">
        <v>7</v>
      </c>
      <c r="J9" s="26">
        <v>0.06</v>
      </c>
      <c r="K9" s="2"/>
      <c r="L9" s="2"/>
      <c r="M9" s="27">
        <f>-FV(J9,H9,0,I7)</f>
        <v>574349.11729132594</v>
      </c>
      <c r="N9" s="2"/>
      <c r="O9" s="4"/>
      <c r="P9" s="5"/>
      <c r="Q9" s="5"/>
      <c r="R9" s="5"/>
      <c r="S9" s="5"/>
      <c r="T9" s="5"/>
      <c r="U9" s="5"/>
      <c r="V9" s="5"/>
    </row>
    <row r="10" spans="2:22" ht="12.75" customHeight="1" x14ac:dyDescent="0.25">
      <c r="B10" s="18"/>
      <c r="C10" s="19"/>
      <c r="D10" s="19"/>
      <c r="E10" s="19"/>
      <c r="F10" s="19"/>
      <c r="G10" s="19"/>
      <c r="H10" s="2"/>
      <c r="I10" s="23"/>
      <c r="J10" s="2"/>
      <c r="K10" s="2"/>
      <c r="L10" s="2"/>
      <c r="M10" s="22"/>
      <c r="N10" s="2"/>
      <c r="O10" s="4"/>
      <c r="P10" s="5"/>
      <c r="Q10" s="5"/>
      <c r="R10" s="5"/>
      <c r="S10" s="5"/>
      <c r="T10" s="5"/>
      <c r="U10" s="5"/>
      <c r="V10" s="5"/>
    </row>
    <row r="11" spans="2:22" x14ac:dyDescent="0.2">
      <c r="B11" s="19"/>
      <c r="C11" s="19" t="s">
        <v>8</v>
      </c>
      <c r="D11" s="19"/>
      <c r="E11" s="19"/>
      <c r="F11" s="19"/>
      <c r="G11" s="19"/>
      <c r="H11" s="2"/>
      <c r="I11" s="28">
        <f>M6-I7</f>
        <v>900000</v>
      </c>
      <c r="J11" s="2"/>
      <c r="K11" s="2"/>
      <c r="L11" s="2"/>
      <c r="M11" s="29"/>
      <c r="N11" s="2"/>
      <c r="O11" s="4"/>
      <c r="P11" s="5"/>
      <c r="Q11" s="5"/>
      <c r="R11" s="5"/>
      <c r="S11" s="5"/>
      <c r="T11" s="5"/>
      <c r="U11" s="5"/>
      <c r="V11" s="5"/>
    </row>
    <row r="12" spans="2:22" ht="15.75" x14ac:dyDescent="0.25">
      <c r="B12" s="18"/>
      <c r="C12" s="19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9"/>
      <c r="N12" s="2"/>
      <c r="O12" s="4"/>
      <c r="P12" s="5"/>
      <c r="Q12" s="5"/>
      <c r="R12" s="5"/>
      <c r="S12" s="5"/>
      <c r="T12" s="5"/>
      <c r="U12" s="5"/>
      <c r="V12" s="5"/>
    </row>
    <row r="13" spans="2:22" x14ac:dyDescent="0.2">
      <c r="B13" s="19"/>
      <c r="C13" s="2"/>
      <c r="D13" s="2" t="s">
        <v>10</v>
      </c>
      <c r="E13" s="2"/>
      <c r="F13" s="2"/>
      <c r="G13" s="2"/>
      <c r="H13" s="30">
        <v>7.0000000000000007E-2</v>
      </c>
      <c r="I13" s="31" t="s">
        <v>11</v>
      </c>
      <c r="J13" s="32">
        <v>0.4</v>
      </c>
      <c r="K13" s="33"/>
      <c r="L13" s="33"/>
      <c r="M13" s="34">
        <f>H13*(1-J13)</f>
        <v>4.2000000000000003E-2</v>
      </c>
      <c r="N13" s="2"/>
      <c r="O13" s="4"/>
      <c r="P13" s="5"/>
      <c r="Q13" s="5"/>
      <c r="R13" s="5"/>
      <c r="S13" s="5"/>
      <c r="T13" s="5"/>
      <c r="U13" s="5"/>
      <c r="V13" s="5"/>
    </row>
    <row r="14" spans="2:22" x14ac:dyDescent="0.2">
      <c r="B14" s="19"/>
      <c r="C14" s="2"/>
      <c r="D14" s="2"/>
      <c r="E14" s="2"/>
      <c r="F14" s="2"/>
      <c r="G14" s="2"/>
      <c r="H14" s="2"/>
      <c r="I14" s="2"/>
      <c r="J14" s="2"/>
      <c r="K14" s="2"/>
      <c r="L14" s="2"/>
      <c r="M14" s="29"/>
      <c r="N14" s="2"/>
      <c r="O14" s="4"/>
      <c r="P14" s="5"/>
      <c r="Q14" s="5"/>
      <c r="R14" s="5"/>
      <c r="S14" s="5"/>
      <c r="T14" s="5"/>
      <c r="U14" s="5"/>
      <c r="V14" s="5"/>
    </row>
    <row r="15" spans="2:22" x14ac:dyDescent="0.2">
      <c r="B15" s="19"/>
      <c r="C15" s="2"/>
      <c r="D15" s="2" t="s">
        <v>12</v>
      </c>
      <c r="E15" s="2"/>
      <c r="F15" s="2"/>
      <c r="G15" s="2"/>
      <c r="H15" s="2"/>
      <c r="I15" s="2"/>
      <c r="J15" s="2"/>
      <c r="K15" s="2"/>
      <c r="L15" s="2"/>
      <c r="M15" s="28">
        <f>I11*M13</f>
        <v>37800</v>
      </c>
      <c r="N15" s="2"/>
      <c r="O15" s="4"/>
      <c r="P15" s="5"/>
      <c r="Q15" s="5"/>
      <c r="R15" s="5"/>
      <c r="S15" s="5"/>
      <c r="T15" s="5"/>
      <c r="U15" s="5"/>
      <c r="V15" s="5"/>
    </row>
    <row r="16" spans="2:22" ht="13.5" thickBot="1" x14ac:dyDescent="0.25">
      <c r="B16" s="19"/>
      <c r="C16" s="2"/>
      <c r="D16" s="2"/>
      <c r="E16" s="2"/>
      <c r="F16" s="2"/>
      <c r="G16" s="2"/>
      <c r="H16" s="2"/>
      <c r="I16" s="2"/>
      <c r="J16" s="2"/>
      <c r="K16" s="2"/>
      <c r="L16" s="2"/>
      <c r="M16" s="29"/>
      <c r="N16" s="2"/>
      <c r="O16" s="4"/>
      <c r="P16" s="5"/>
      <c r="Q16" s="5"/>
      <c r="R16" s="5"/>
      <c r="S16" s="5"/>
      <c r="T16" s="5"/>
      <c r="U16" s="5"/>
      <c r="V16" s="5"/>
    </row>
    <row r="17" spans="2:22" ht="13.5" thickBot="1" x14ac:dyDescent="0.25">
      <c r="B17" s="19"/>
      <c r="C17" s="2"/>
      <c r="D17" s="2" t="s">
        <v>13</v>
      </c>
      <c r="E17" s="2"/>
      <c r="F17" s="2"/>
      <c r="G17" s="2"/>
      <c r="H17" s="24">
        <v>30</v>
      </c>
      <c r="I17" s="35" t="s">
        <v>14</v>
      </c>
      <c r="J17" s="30">
        <v>7.0000000000000007E-2</v>
      </c>
      <c r="K17" s="2"/>
      <c r="L17" s="2"/>
      <c r="M17" s="36">
        <f>FV(J17,H17,-M15,0)</f>
        <v>3570617.7230374957</v>
      </c>
      <c r="N17" s="2"/>
      <c r="O17" s="4"/>
      <c r="P17" s="5"/>
      <c r="Q17" s="5"/>
      <c r="R17" s="5"/>
      <c r="S17" s="5"/>
      <c r="T17" s="5"/>
      <c r="U17" s="5"/>
      <c r="V17" s="5"/>
    </row>
    <row r="18" spans="2:22" ht="13.5" thickBot="1" x14ac:dyDescent="0.25">
      <c r="B18" s="19"/>
      <c r="C18" s="2"/>
      <c r="D18" s="2"/>
      <c r="E18" s="2"/>
      <c r="F18" s="2"/>
      <c r="G18" s="2"/>
      <c r="H18" s="2"/>
      <c r="I18" s="2"/>
      <c r="J18" s="2"/>
      <c r="K18" s="2"/>
      <c r="L18" s="2"/>
      <c r="M18" s="29"/>
      <c r="N18" s="2"/>
      <c r="O18" s="4"/>
      <c r="P18" s="5"/>
      <c r="Q18" s="5"/>
      <c r="R18" s="5"/>
      <c r="S18" s="5"/>
      <c r="T18" s="5"/>
      <c r="U18" s="5"/>
      <c r="V18" s="5"/>
    </row>
    <row r="19" spans="2:22" ht="13.5" thickBot="1" x14ac:dyDescent="0.25">
      <c r="B19" s="15"/>
      <c r="C19" s="19" t="s">
        <v>15</v>
      </c>
      <c r="D19" s="2"/>
      <c r="E19" s="37"/>
      <c r="F19" s="35"/>
      <c r="G19" s="35"/>
      <c r="H19" s="24">
        <v>20</v>
      </c>
      <c r="I19" s="21"/>
      <c r="J19" s="30"/>
      <c r="K19" s="2"/>
      <c r="L19" s="2"/>
      <c r="M19" s="36">
        <f>IF(M33&gt;0,0,(J19*I19)*H19)</f>
        <v>0</v>
      </c>
      <c r="N19" s="2"/>
      <c r="O19" s="4"/>
      <c r="P19" s="5"/>
      <c r="Q19" s="5"/>
      <c r="R19" s="5"/>
      <c r="S19" s="5"/>
      <c r="T19" s="5"/>
      <c r="U19" s="5"/>
      <c r="V19" s="5"/>
    </row>
    <row r="20" spans="2:22" x14ac:dyDescent="0.2">
      <c r="B20" s="15"/>
      <c r="C20" s="19"/>
      <c r="D20" s="2"/>
      <c r="E20" s="37"/>
      <c r="F20" s="35"/>
      <c r="G20" s="35"/>
      <c r="H20" s="29"/>
      <c r="I20" s="35"/>
      <c r="J20" s="38"/>
      <c r="K20" s="2"/>
      <c r="L20" s="2"/>
      <c r="M20" s="39"/>
      <c r="N20" s="2"/>
      <c r="O20" s="4"/>
      <c r="P20" s="5"/>
      <c r="Q20" s="5"/>
      <c r="R20" s="5"/>
      <c r="S20" s="5"/>
      <c r="T20" s="5"/>
      <c r="U20" s="5"/>
      <c r="V20" s="5"/>
    </row>
    <row r="21" spans="2:22" x14ac:dyDescent="0.2">
      <c r="B21" s="15"/>
      <c r="C21" s="19" t="s">
        <v>16</v>
      </c>
      <c r="D21" s="2"/>
      <c r="E21" s="2"/>
      <c r="F21" s="35" t="s">
        <v>17</v>
      </c>
      <c r="G21" s="35"/>
      <c r="H21" s="28">
        <f>M6+M33-M19</f>
        <v>1900000</v>
      </c>
      <c r="I21" s="40" t="s">
        <v>18</v>
      </c>
      <c r="J21" s="28">
        <f>M6</f>
        <v>1000000</v>
      </c>
      <c r="K21" s="2"/>
      <c r="L21" s="2"/>
      <c r="M21" s="29"/>
      <c r="N21" s="2"/>
      <c r="O21" s="4"/>
      <c r="P21" s="5"/>
      <c r="Q21" s="5"/>
      <c r="R21" s="5"/>
      <c r="S21" s="5"/>
      <c r="T21" s="5"/>
      <c r="U21" s="5"/>
      <c r="V21" s="5"/>
    </row>
    <row r="22" spans="2:22" x14ac:dyDescent="0.2">
      <c r="B22" s="15"/>
      <c r="C22" s="19"/>
      <c r="D22" s="2"/>
      <c r="E22" s="2"/>
      <c r="F22" s="35"/>
      <c r="G22" s="35"/>
      <c r="H22" s="23"/>
      <c r="I22" s="40" t="s">
        <v>19</v>
      </c>
      <c r="J22" s="21">
        <v>-120000</v>
      </c>
      <c r="K22" s="2"/>
      <c r="L22" s="2"/>
      <c r="M22" s="29"/>
      <c r="N22" s="2"/>
      <c r="O22" s="4"/>
      <c r="P22" s="5"/>
      <c r="Q22" s="5"/>
      <c r="R22" s="5"/>
      <c r="S22" s="5"/>
      <c r="T22" s="5"/>
      <c r="U22" s="5"/>
      <c r="V22" s="5"/>
    </row>
    <row r="23" spans="2:22" ht="13.5" thickBot="1" x14ac:dyDescent="0.25">
      <c r="B23" s="15"/>
      <c r="C23" s="19"/>
      <c r="D23" s="2"/>
      <c r="E23" s="2"/>
      <c r="F23" s="35"/>
      <c r="G23" s="35"/>
      <c r="H23" s="23"/>
      <c r="I23" s="40" t="s">
        <v>20</v>
      </c>
      <c r="J23" s="28">
        <f>J21-J22</f>
        <v>1120000</v>
      </c>
      <c r="K23" s="2"/>
      <c r="L23" s="2"/>
      <c r="M23" s="29"/>
      <c r="N23" s="2"/>
      <c r="O23" s="4"/>
      <c r="P23" s="5"/>
      <c r="Q23" s="5"/>
      <c r="R23" s="5"/>
      <c r="S23" s="5"/>
      <c r="T23" s="5"/>
      <c r="U23" s="5"/>
      <c r="V23" s="5"/>
    </row>
    <row r="24" spans="2:22" ht="13.5" thickBot="1" x14ac:dyDescent="0.25">
      <c r="B24" s="15"/>
      <c r="C24" s="2"/>
      <c r="D24" s="2"/>
      <c r="E24" s="2"/>
      <c r="F24" s="35" t="s">
        <v>3</v>
      </c>
      <c r="G24" s="35"/>
      <c r="H24" s="23" t="s">
        <v>3</v>
      </c>
      <c r="I24" s="40" t="s">
        <v>21</v>
      </c>
      <c r="J24" s="32">
        <v>0.4</v>
      </c>
      <c r="K24" s="2"/>
      <c r="L24" s="2"/>
      <c r="M24" s="27">
        <f>SUM(H21-J23)*J24</f>
        <v>312000</v>
      </c>
      <c r="N24" s="2"/>
      <c r="O24" s="4"/>
      <c r="P24" s="5"/>
      <c r="Q24" s="5"/>
      <c r="R24" s="5"/>
      <c r="S24" s="5"/>
      <c r="T24" s="5"/>
      <c r="U24" s="5"/>
      <c r="V24" s="5"/>
    </row>
    <row r="25" spans="2:22" x14ac:dyDescent="0.2">
      <c r="B25" s="15"/>
      <c r="C25" s="19"/>
      <c r="D25" s="2"/>
      <c r="E25" s="37"/>
      <c r="F25" s="35"/>
      <c r="G25" s="35"/>
      <c r="H25" s="29"/>
      <c r="I25" s="2"/>
      <c r="J25" s="37"/>
      <c r="K25" s="2"/>
      <c r="L25" s="2"/>
      <c r="M25" s="39"/>
      <c r="N25" s="2"/>
      <c r="O25" s="4"/>
      <c r="P25" s="5"/>
      <c r="Q25" s="5"/>
      <c r="R25" s="5"/>
      <c r="S25" s="5"/>
      <c r="T25" s="5"/>
      <c r="U25" s="5"/>
      <c r="V25" s="5"/>
    </row>
    <row r="26" spans="2:22" ht="15.75" x14ac:dyDescent="0.25">
      <c r="B26" s="41"/>
      <c r="C26" s="42"/>
      <c r="D26" s="42"/>
      <c r="E26" s="42"/>
      <c r="F26" s="43" t="s">
        <v>22</v>
      </c>
      <c r="G26" s="43"/>
      <c r="H26" s="42"/>
      <c r="I26" s="42"/>
      <c r="J26" s="42"/>
      <c r="K26" s="42"/>
      <c r="L26" s="42"/>
      <c r="M26" s="44"/>
      <c r="N26" s="42"/>
      <c r="O26" s="4"/>
      <c r="P26" s="5"/>
      <c r="Q26" s="5"/>
      <c r="R26" s="5"/>
      <c r="S26" s="5"/>
      <c r="T26" s="5"/>
      <c r="U26" s="5"/>
      <c r="V26" s="5"/>
    </row>
    <row r="27" spans="2:22" ht="15.75" x14ac:dyDescent="0.25">
      <c r="B27" s="19"/>
      <c r="C27" s="2"/>
      <c r="D27" s="2"/>
      <c r="E27" s="2"/>
      <c r="F27" s="18"/>
      <c r="G27" s="18"/>
      <c r="H27" s="2"/>
      <c r="I27" s="2"/>
      <c r="J27" s="2"/>
      <c r="K27" s="2"/>
      <c r="L27" s="2"/>
      <c r="M27" s="29"/>
      <c r="N27" s="2"/>
      <c r="O27" s="4"/>
      <c r="P27" s="5"/>
      <c r="Q27" s="5"/>
      <c r="R27" s="5"/>
      <c r="S27" s="5"/>
      <c r="T27" s="5"/>
      <c r="U27" s="5"/>
      <c r="V27" s="5"/>
    </row>
    <row r="28" spans="2:22" x14ac:dyDescent="0.2">
      <c r="B28" s="15"/>
      <c r="C28" s="19" t="s">
        <v>23</v>
      </c>
      <c r="D28" s="2"/>
      <c r="E28" s="2"/>
      <c r="F28" s="2"/>
      <c r="G28" s="2"/>
      <c r="H28" s="2"/>
      <c r="I28" s="2"/>
      <c r="J28" s="2"/>
      <c r="K28" s="2"/>
      <c r="L28" s="2"/>
      <c r="M28" s="29"/>
      <c r="N28" s="2"/>
      <c r="O28" s="4"/>
      <c r="P28" s="5"/>
      <c r="Q28" s="5"/>
      <c r="R28" s="5"/>
      <c r="S28" s="5"/>
      <c r="T28" s="5"/>
      <c r="U28" s="5"/>
      <c r="V28" s="5"/>
    </row>
    <row r="29" spans="2:22" x14ac:dyDescent="0.2">
      <c r="B29" s="19"/>
      <c r="C29" s="2"/>
      <c r="D29" s="19" t="s">
        <v>24</v>
      </c>
      <c r="E29" s="2"/>
      <c r="F29" s="2"/>
      <c r="G29" s="2"/>
      <c r="H29" s="35" t="s">
        <v>25</v>
      </c>
      <c r="I29" s="2"/>
      <c r="J29" s="21">
        <v>30000</v>
      </c>
      <c r="K29" s="2"/>
      <c r="L29" s="2"/>
      <c r="M29" s="45" t="s">
        <v>3</v>
      </c>
      <c r="N29" s="2"/>
      <c r="O29" s="4"/>
      <c r="P29" s="5"/>
      <c r="Q29" s="5"/>
      <c r="R29" s="5"/>
      <c r="S29" s="5"/>
      <c r="T29" s="5"/>
      <c r="U29" s="5"/>
      <c r="V29" s="5"/>
    </row>
    <row r="30" spans="2:22" x14ac:dyDescent="0.2">
      <c r="B30" s="19"/>
      <c r="C30" s="2"/>
      <c r="D30" s="2" t="s">
        <v>26</v>
      </c>
      <c r="E30" s="2"/>
      <c r="F30" s="2"/>
      <c r="G30" s="2"/>
      <c r="H30" s="2"/>
      <c r="I30" s="2"/>
      <c r="J30" s="30">
        <v>0.05</v>
      </c>
      <c r="K30" s="2"/>
      <c r="L30" s="2"/>
      <c r="M30" s="38" t="s">
        <v>3</v>
      </c>
      <c r="N30" s="2"/>
      <c r="O30" s="4"/>
      <c r="P30" s="5"/>
      <c r="Q30" s="5"/>
      <c r="R30" s="5"/>
      <c r="S30" s="5"/>
      <c r="T30" s="5"/>
      <c r="U30" s="5"/>
      <c r="V30" s="5"/>
    </row>
    <row r="31" spans="2:22" ht="13.5" thickBot="1" x14ac:dyDescent="0.25">
      <c r="B31" s="19"/>
      <c r="C31" s="2"/>
      <c r="D31" s="2"/>
      <c r="E31" s="2"/>
      <c r="F31" s="2"/>
      <c r="G31" s="2"/>
      <c r="H31" s="2"/>
      <c r="I31" s="2"/>
      <c r="J31" s="2"/>
      <c r="K31" s="2"/>
      <c r="L31" s="2"/>
      <c r="M31" s="46"/>
      <c r="N31" s="2"/>
      <c r="O31" s="4"/>
      <c r="P31" s="5"/>
      <c r="Q31" s="5"/>
      <c r="R31" s="5"/>
      <c r="S31" s="5"/>
      <c r="T31" s="5"/>
      <c r="U31" s="5"/>
      <c r="V31" s="5"/>
    </row>
    <row r="32" spans="2:22" ht="13.5" thickBot="1" x14ac:dyDescent="0.25">
      <c r="B32" s="19"/>
      <c r="C32" s="2"/>
      <c r="D32" s="2" t="s">
        <v>27</v>
      </c>
      <c r="E32" s="2"/>
      <c r="F32" s="2"/>
      <c r="G32" s="2"/>
      <c r="H32" s="24">
        <v>30</v>
      </c>
      <c r="I32" s="40" t="s">
        <v>28</v>
      </c>
      <c r="J32" s="2"/>
      <c r="K32" s="2"/>
      <c r="L32" s="2"/>
      <c r="M32" s="36">
        <f>FV(J30,H32,-(J29),0)</f>
        <v>1993165.4250903975</v>
      </c>
      <c r="N32" s="2"/>
      <c r="O32" s="4"/>
      <c r="P32" s="5"/>
      <c r="Q32" s="5"/>
      <c r="R32" s="5"/>
      <c r="S32" s="5"/>
      <c r="T32" s="5"/>
      <c r="U32" s="5"/>
      <c r="V32" s="5"/>
    </row>
    <row r="33" spans="2:22" x14ac:dyDescent="0.2">
      <c r="B33" s="47"/>
      <c r="C33" s="19" t="s">
        <v>29</v>
      </c>
      <c r="D33" s="2"/>
      <c r="E33" s="2"/>
      <c r="F33" s="2"/>
      <c r="G33" s="2"/>
      <c r="H33" s="48">
        <v>30</v>
      </c>
      <c r="I33" s="49">
        <f>M6</f>
        <v>1000000</v>
      </c>
      <c r="J33" s="50">
        <v>0.03</v>
      </c>
      <c r="K33" s="2"/>
      <c r="L33" s="2"/>
      <c r="M33" s="51">
        <f>IF((J19*I19)*H19=0,H33*(I33*J33),0)</f>
        <v>900000</v>
      </c>
      <c r="N33" s="2"/>
      <c r="O33" s="4"/>
      <c r="P33" s="5"/>
      <c r="Q33" s="5"/>
      <c r="R33" s="5"/>
      <c r="S33" s="5"/>
      <c r="T33" s="5"/>
      <c r="U33" s="5"/>
      <c r="V33" s="5"/>
    </row>
    <row r="34" spans="2:22" x14ac:dyDescent="0.2">
      <c r="B34" s="47"/>
      <c r="C34" s="19"/>
      <c r="D34" s="2"/>
      <c r="E34" s="2"/>
      <c r="F34" s="2"/>
      <c r="G34" s="2"/>
      <c r="H34" s="52"/>
      <c r="I34" s="53"/>
      <c r="J34" s="54"/>
      <c r="K34" s="2"/>
      <c r="L34" s="2"/>
      <c r="M34" s="55"/>
      <c r="N34" s="2"/>
      <c r="O34" s="4"/>
      <c r="P34" s="5"/>
      <c r="Q34" s="5"/>
      <c r="R34" s="5"/>
      <c r="S34" s="5"/>
      <c r="T34" s="5"/>
      <c r="U34" s="5"/>
      <c r="V34" s="5"/>
    </row>
    <row r="35" spans="2:22" ht="15.75" customHeight="1" x14ac:dyDescent="0.25">
      <c r="B35" s="56"/>
      <c r="C35" s="57"/>
      <c r="D35" s="7"/>
      <c r="E35" s="7"/>
      <c r="F35" s="11" t="s">
        <v>30</v>
      </c>
      <c r="G35" s="11"/>
      <c r="H35" s="44"/>
      <c r="I35" s="58"/>
      <c r="J35" s="59"/>
      <c r="K35" s="7"/>
      <c r="L35" s="7"/>
      <c r="M35" s="60"/>
      <c r="N35" s="7"/>
      <c r="O35" s="4"/>
      <c r="P35" s="5"/>
      <c r="Q35" s="5"/>
      <c r="R35" s="5"/>
      <c r="S35" s="5"/>
      <c r="T35" s="5"/>
      <c r="U35" s="5"/>
      <c r="V35" s="5"/>
    </row>
    <row r="36" spans="2:22" s="5" customFormat="1" x14ac:dyDescent="0.2">
      <c r="B36" s="47"/>
      <c r="C36" s="19"/>
      <c r="D36" s="2"/>
      <c r="E36" s="2"/>
      <c r="F36" s="2"/>
      <c r="G36" s="2"/>
      <c r="H36" s="52"/>
      <c r="I36" s="53"/>
      <c r="J36" s="54"/>
      <c r="K36" s="2"/>
      <c r="L36" s="2"/>
      <c r="M36" s="55"/>
      <c r="N36" s="2"/>
      <c r="O36" s="4"/>
    </row>
    <row r="37" spans="2:22" ht="13.5" thickBot="1" x14ac:dyDescent="0.25">
      <c r="B37" s="47"/>
      <c r="C37" s="19" t="s">
        <v>31</v>
      </c>
      <c r="D37" s="2"/>
      <c r="E37" s="2"/>
      <c r="F37" s="61">
        <v>15000</v>
      </c>
      <c r="G37" s="62" t="s">
        <v>32</v>
      </c>
      <c r="H37" s="63">
        <v>8</v>
      </c>
      <c r="I37" s="25" t="s">
        <v>33</v>
      </c>
      <c r="J37" s="64">
        <v>0.05</v>
      </c>
      <c r="K37" s="2"/>
      <c r="L37" s="2"/>
      <c r="M37" s="65">
        <f>-FV(J37,H37,F37,0)</f>
        <v>143236.63313671877</v>
      </c>
      <c r="N37" s="2"/>
      <c r="O37" s="4"/>
      <c r="P37" s="5"/>
      <c r="Q37" s="5"/>
      <c r="R37" s="5"/>
      <c r="S37" s="5"/>
      <c r="T37" s="5"/>
      <c r="U37" s="5"/>
      <c r="V37" s="5"/>
    </row>
    <row r="38" spans="2:22" ht="13.5" thickBot="1" x14ac:dyDescent="0.25">
      <c r="B38" s="15"/>
      <c r="C38" s="19" t="s">
        <v>34</v>
      </c>
      <c r="D38" s="19"/>
      <c r="E38" s="21">
        <v>12000</v>
      </c>
      <c r="F38" s="29" t="s">
        <v>35</v>
      </c>
      <c r="G38" s="29"/>
      <c r="H38" s="24">
        <v>30</v>
      </c>
      <c r="I38" s="66" t="s">
        <v>36</v>
      </c>
      <c r="J38" s="30">
        <v>0.05</v>
      </c>
      <c r="K38" s="2"/>
      <c r="L38" s="2"/>
      <c r="M38" s="36">
        <f>FV(J38,H38,-E38,0)</f>
        <v>797266.17003615899</v>
      </c>
      <c r="N38" s="2"/>
      <c r="O38" s="4"/>
      <c r="P38" s="5"/>
      <c r="Q38" s="5"/>
      <c r="R38" s="5"/>
      <c r="S38" s="5"/>
      <c r="T38" s="5"/>
      <c r="U38" s="5"/>
      <c r="V38" s="5"/>
    </row>
    <row r="39" spans="2:22" ht="13.5" thickBot="1" x14ac:dyDescent="0.25">
      <c r="B39" s="15"/>
      <c r="C39" s="19" t="s">
        <v>37</v>
      </c>
      <c r="D39" s="2"/>
      <c r="E39" s="23"/>
      <c r="F39" s="29"/>
      <c r="G39" s="29"/>
      <c r="H39" s="29"/>
      <c r="I39" s="40"/>
      <c r="J39" s="38"/>
      <c r="K39" s="2"/>
      <c r="L39" s="2"/>
      <c r="M39" s="36">
        <f>[1]EQUITYRECAPTURE!E21</f>
        <v>856440.18173899478</v>
      </c>
      <c r="N39" s="2"/>
      <c r="O39" s="4" t="s">
        <v>3</v>
      </c>
      <c r="P39" s="5"/>
      <c r="Q39" s="5"/>
      <c r="R39" s="5"/>
      <c r="S39" s="5"/>
      <c r="T39" s="5"/>
      <c r="U39" s="5"/>
      <c r="V39" s="5"/>
    </row>
    <row r="40" spans="2:22" x14ac:dyDescent="0.2">
      <c r="B40" s="19"/>
      <c r="C40" s="2"/>
      <c r="D40" s="2"/>
      <c r="E40" s="2"/>
      <c r="F40" s="2"/>
      <c r="G40" s="2"/>
      <c r="H40" s="2"/>
      <c r="I40" s="2"/>
      <c r="J40" s="2"/>
      <c r="K40" s="2"/>
      <c r="L40" s="2"/>
      <c r="M40" s="29"/>
      <c r="N40" s="2"/>
      <c r="O40" s="4"/>
      <c r="P40" s="5"/>
      <c r="Q40" s="5"/>
      <c r="R40" s="5"/>
      <c r="S40" s="5"/>
      <c r="T40" s="5"/>
      <c r="U40" s="5"/>
      <c r="V40" s="5"/>
    </row>
    <row r="41" spans="2:22" ht="8.25" customHeight="1" x14ac:dyDescent="0.25">
      <c r="B41" s="41"/>
      <c r="C41" s="11" t="s">
        <v>38</v>
      </c>
      <c r="D41" s="42"/>
      <c r="E41" s="42"/>
      <c r="F41" s="67" t="s">
        <v>39</v>
      </c>
      <c r="G41" s="67"/>
      <c r="H41" s="68"/>
      <c r="I41" s="68"/>
      <c r="J41" s="42"/>
      <c r="K41" s="42"/>
      <c r="L41" s="42"/>
      <c r="M41" s="44"/>
      <c r="N41" s="42"/>
      <c r="O41" s="4"/>
      <c r="P41" s="5"/>
      <c r="Q41" s="5"/>
      <c r="R41" s="5"/>
      <c r="S41" s="5"/>
      <c r="T41" s="5"/>
      <c r="U41" s="5"/>
      <c r="V41" s="5"/>
    </row>
    <row r="42" spans="2:22" ht="13.5" thickBot="1" x14ac:dyDescent="0.25">
      <c r="B42" s="57"/>
      <c r="C42" s="7"/>
      <c r="D42" s="7"/>
      <c r="E42" s="7"/>
      <c r="F42" s="68"/>
      <c r="G42" s="68"/>
      <c r="H42" s="68"/>
      <c r="I42" s="68"/>
      <c r="J42" s="69" t="s">
        <v>40</v>
      </c>
      <c r="K42" s="7"/>
      <c r="L42" s="7"/>
      <c r="M42" s="69" t="s">
        <v>41</v>
      </c>
      <c r="N42" s="69" t="s">
        <v>42</v>
      </c>
      <c r="O42" s="4"/>
      <c r="P42" s="5"/>
      <c r="Q42" s="5"/>
      <c r="R42" s="5"/>
      <c r="S42" s="5"/>
      <c r="T42" s="5"/>
      <c r="U42" s="5"/>
      <c r="V42" s="5"/>
    </row>
    <row r="43" spans="2:22" x14ac:dyDescent="0.2">
      <c r="B43" s="19"/>
      <c r="C43" s="19" t="s">
        <v>6</v>
      </c>
      <c r="D43" s="2"/>
      <c r="E43" s="2"/>
      <c r="F43" s="2"/>
      <c r="G43" s="2"/>
      <c r="H43" s="2"/>
      <c r="I43" s="2"/>
      <c r="J43" s="51">
        <f>M9</f>
        <v>574349.11729132594</v>
      </c>
      <c r="K43" s="2"/>
      <c r="L43" s="2"/>
      <c r="M43" s="70"/>
      <c r="N43" s="71">
        <f>M43-J43</f>
        <v>-574349.11729132594</v>
      </c>
      <c r="O43" s="4"/>
      <c r="P43" s="5"/>
      <c r="Q43" s="5"/>
      <c r="R43" s="5"/>
      <c r="S43" s="5"/>
      <c r="T43" s="5"/>
      <c r="U43" s="5"/>
      <c r="V43" s="5"/>
    </row>
    <row r="44" spans="2:22" x14ac:dyDescent="0.2">
      <c r="B44" s="19"/>
      <c r="C44" s="19" t="s">
        <v>43</v>
      </c>
      <c r="D44" s="2"/>
      <c r="E44" s="2"/>
      <c r="F44" s="2"/>
      <c r="G44" s="2"/>
      <c r="H44" s="2"/>
      <c r="I44" s="2"/>
      <c r="J44" s="72">
        <f>M17</f>
        <v>3570617.7230374957</v>
      </c>
      <c r="K44" s="2"/>
      <c r="L44" s="2"/>
      <c r="M44" s="70"/>
      <c r="N44" s="71">
        <f>M44-J44</f>
        <v>-3570617.7230374957</v>
      </c>
      <c r="O44" s="4"/>
      <c r="P44" s="5"/>
      <c r="Q44" s="5"/>
      <c r="R44" s="5"/>
      <c r="S44" s="5"/>
      <c r="T44" s="5"/>
      <c r="U44" s="5"/>
      <c r="V44" s="5"/>
    </row>
    <row r="45" spans="2:22" x14ac:dyDescent="0.2">
      <c r="B45" s="19"/>
      <c r="C45" s="19" t="s">
        <v>15</v>
      </c>
      <c r="D45" s="2"/>
      <c r="E45" s="2"/>
      <c r="F45" s="2"/>
      <c r="G45" s="2"/>
      <c r="H45" s="2"/>
      <c r="I45" s="2"/>
      <c r="J45" s="72">
        <f>M19</f>
        <v>0</v>
      </c>
      <c r="K45" s="2"/>
      <c r="L45" s="2"/>
      <c r="M45" s="5"/>
      <c r="N45" s="73">
        <f>SUM(N43:N44)</f>
        <v>-4144966.8403288219</v>
      </c>
      <c r="O45" s="4"/>
      <c r="P45" s="5"/>
      <c r="Q45" s="5"/>
      <c r="R45" s="5"/>
      <c r="S45" s="5"/>
      <c r="T45" s="5"/>
      <c r="U45" s="5"/>
      <c r="V45" s="5"/>
    </row>
    <row r="46" spans="2:22" x14ac:dyDescent="0.2">
      <c r="B46" s="19"/>
      <c r="C46" s="19" t="s">
        <v>44</v>
      </c>
      <c r="D46" s="2"/>
      <c r="E46" s="2"/>
      <c r="F46" s="2"/>
      <c r="G46" s="2"/>
      <c r="H46" s="2"/>
      <c r="I46" s="2"/>
      <c r="J46" s="74">
        <f>M24</f>
        <v>312000</v>
      </c>
      <c r="K46" s="2"/>
      <c r="L46" s="2"/>
      <c r="M46" s="5"/>
      <c r="N46" s="55" t="s">
        <v>3</v>
      </c>
      <c r="O46" s="60" t="s">
        <v>3</v>
      </c>
      <c r="P46" s="5"/>
      <c r="Q46" s="5"/>
      <c r="R46" s="5"/>
      <c r="S46" s="5"/>
      <c r="T46" s="5"/>
      <c r="U46" s="5"/>
      <c r="V46" s="5"/>
    </row>
    <row r="47" spans="2:22" ht="12.75" customHeight="1" x14ac:dyDescent="0.2">
      <c r="B47" s="19"/>
      <c r="C47" s="19" t="s">
        <v>45</v>
      </c>
      <c r="D47" s="2"/>
      <c r="E47" s="2"/>
      <c r="F47" s="2"/>
      <c r="G47" s="2"/>
      <c r="H47" s="2"/>
      <c r="I47" s="2"/>
      <c r="J47" s="75">
        <f>SUM(J43:J46)</f>
        <v>4456966.8403288219</v>
      </c>
      <c r="K47" s="2"/>
      <c r="L47" s="2"/>
      <c r="M47" s="5"/>
      <c r="N47" s="2"/>
      <c r="O47" s="60" t="s">
        <v>3</v>
      </c>
      <c r="P47" s="5"/>
      <c r="Q47" s="5"/>
      <c r="R47" s="5"/>
      <c r="S47" s="5"/>
      <c r="T47" s="5"/>
      <c r="U47" s="5"/>
      <c r="V47" s="5"/>
    </row>
    <row r="48" spans="2:22" ht="6" customHeight="1" x14ac:dyDescent="0.2">
      <c r="B48" s="19"/>
      <c r="C48" s="19"/>
      <c r="D48" s="2"/>
      <c r="E48" s="2"/>
      <c r="F48" s="2"/>
      <c r="G48" s="2"/>
      <c r="H48" s="2"/>
      <c r="I48" s="2"/>
      <c r="J48" s="76"/>
      <c r="K48" s="2"/>
      <c r="L48" s="2"/>
      <c r="M48" s="5"/>
      <c r="N48" s="2"/>
      <c r="O48" s="60"/>
      <c r="P48" s="5"/>
      <c r="Q48" s="5"/>
      <c r="R48" s="5"/>
      <c r="S48" s="5"/>
      <c r="T48" s="5"/>
      <c r="U48" s="5"/>
      <c r="V48" s="5"/>
    </row>
    <row r="49" spans="2:22" x14ac:dyDescent="0.2">
      <c r="B49" s="15"/>
      <c r="C49" s="19" t="s">
        <v>46</v>
      </c>
      <c r="D49" s="2"/>
      <c r="E49" s="2"/>
      <c r="F49" s="2"/>
      <c r="G49" s="2"/>
      <c r="H49" s="2"/>
      <c r="I49" s="2"/>
      <c r="J49" s="72">
        <f>M32</f>
        <v>1993165.4250903975</v>
      </c>
      <c r="K49" s="2"/>
      <c r="L49" s="2"/>
      <c r="M49" s="5"/>
      <c r="N49" s="2"/>
      <c r="O49" s="60" t="s">
        <v>3</v>
      </c>
      <c r="P49" s="5"/>
      <c r="Q49" s="5"/>
      <c r="R49" s="5"/>
      <c r="S49" s="5"/>
      <c r="T49" s="5"/>
      <c r="U49" s="5"/>
      <c r="V49" s="5"/>
    </row>
    <row r="50" spans="2:22" x14ac:dyDescent="0.2">
      <c r="B50" s="15"/>
      <c r="C50" s="19" t="s">
        <v>47</v>
      </c>
      <c r="D50" s="2"/>
      <c r="E50" s="2"/>
      <c r="F50" s="2"/>
      <c r="G50" s="2"/>
      <c r="H50" s="2"/>
      <c r="I50" s="2"/>
      <c r="J50" s="72">
        <f>M33</f>
        <v>900000</v>
      </c>
      <c r="K50" s="2"/>
      <c r="L50" s="2"/>
      <c r="M50" s="5"/>
      <c r="N50" s="2"/>
      <c r="O50" s="60" t="s">
        <v>3</v>
      </c>
      <c r="P50" s="5"/>
      <c r="Q50" s="5"/>
      <c r="R50" s="5"/>
      <c r="S50" s="5"/>
      <c r="T50" s="5"/>
      <c r="U50" s="5"/>
      <c r="V50" s="5"/>
    </row>
    <row r="51" spans="2:22" x14ac:dyDescent="0.2">
      <c r="B51" s="15"/>
      <c r="C51" s="19" t="s">
        <v>48</v>
      </c>
      <c r="D51" s="2"/>
      <c r="E51" s="2"/>
      <c r="F51" s="2"/>
      <c r="G51" s="2"/>
      <c r="H51" s="2"/>
      <c r="I51" s="2"/>
      <c r="J51" s="75">
        <f>SUM(J49:J50)</f>
        <v>2893165.4250903977</v>
      </c>
      <c r="K51" s="2"/>
      <c r="L51" s="2"/>
      <c r="M51" s="5"/>
      <c r="N51" s="2"/>
      <c r="O51" s="60"/>
      <c r="P51" s="5"/>
      <c r="Q51" s="5"/>
      <c r="R51" s="5"/>
      <c r="S51" s="5"/>
      <c r="T51" s="5"/>
      <c r="U51" s="5"/>
      <c r="V51" s="5"/>
    </row>
    <row r="52" spans="2:22" ht="6.75" customHeight="1" x14ac:dyDescent="0.2">
      <c r="B52" s="15"/>
      <c r="C52" s="19"/>
      <c r="D52" s="2"/>
      <c r="E52" s="2"/>
      <c r="F52" s="2"/>
      <c r="G52" s="2"/>
      <c r="H52" s="2"/>
      <c r="I52" s="2"/>
      <c r="J52" s="77"/>
      <c r="K52" s="2"/>
      <c r="L52" s="2"/>
      <c r="M52" s="5"/>
      <c r="N52" s="2"/>
      <c r="O52" s="60"/>
      <c r="P52" s="5"/>
      <c r="Q52" s="5"/>
      <c r="R52" s="5"/>
      <c r="S52" s="5"/>
      <c r="T52" s="5"/>
      <c r="U52" s="5"/>
      <c r="V52" s="5"/>
    </row>
    <row r="53" spans="2:22" x14ac:dyDescent="0.2">
      <c r="B53" s="15"/>
      <c r="C53" s="19" t="s">
        <v>49</v>
      </c>
      <c r="D53" s="2"/>
      <c r="E53" s="2"/>
      <c r="F53" s="2"/>
      <c r="G53" s="2"/>
      <c r="H53" s="2"/>
      <c r="I53" s="2"/>
      <c r="J53" s="72">
        <f>M37</f>
        <v>143236.63313671877</v>
      </c>
      <c r="K53" s="2"/>
      <c r="L53" s="2"/>
      <c r="M53" s="5"/>
      <c r="N53" s="2"/>
      <c r="O53" s="60"/>
      <c r="P53" s="5"/>
      <c r="Q53" s="5"/>
      <c r="R53" s="5"/>
      <c r="S53" s="5"/>
      <c r="T53" s="5"/>
      <c r="U53" s="5"/>
      <c r="V53" s="5"/>
    </row>
    <row r="54" spans="2:22" x14ac:dyDescent="0.2">
      <c r="B54" s="15"/>
      <c r="C54" s="19" t="s">
        <v>50</v>
      </c>
      <c r="D54" s="2"/>
      <c r="E54" s="2"/>
      <c r="F54" s="2"/>
      <c r="G54" s="2"/>
      <c r="H54" s="2"/>
      <c r="I54" s="2"/>
      <c r="J54" s="72">
        <f>M38</f>
        <v>797266.17003615899</v>
      </c>
      <c r="K54" s="2"/>
      <c r="L54" s="2"/>
      <c r="M54" s="5"/>
      <c r="N54" s="2"/>
      <c r="O54" s="60" t="s">
        <v>3</v>
      </c>
      <c r="P54" s="5"/>
      <c r="Q54" s="5"/>
      <c r="R54" s="5"/>
      <c r="S54" s="5"/>
      <c r="T54" s="5"/>
      <c r="U54" s="5"/>
      <c r="V54" s="5"/>
    </row>
    <row r="55" spans="2:22" x14ac:dyDescent="0.2">
      <c r="B55" s="15"/>
      <c r="C55" s="19" t="s">
        <v>37</v>
      </c>
      <c r="D55" s="2"/>
      <c r="E55" s="2"/>
      <c r="F55" s="2"/>
      <c r="G55" s="2"/>
      <c r="H55" s="2"/>
      <c r="I55" s="2"/>
      <c r="J55" s="74">
        <f>M39</f>
        <v>856440.18173899478</v>
      </c>
      <c r="K55" s="2"/>
      <c r="L55" s="2"/>
      <c r="M55" s="5"/>
      <c r="N55" s="2"/>
      <c r="O55" s="60" t="str">
        <f>O39</f>
        <v xml:space="preserve"> </v>
      </c>
      <c r="P55" s="5"/>
      <c r="Q55" s="5"/>
      <c r="R55" s="5"/>
      <c r="S55" s="5"/>
      <c r="T55" s="5"/>
      <c r="U55" s="5"/>
      <c r="V55" s="5"/>
    </row>
    <row r="56" spans="2:22" ht="12.75" customHeight="1" x14ac:dyDescent="0.2">
      <c r="B56" s="15"/>
      <c r="C56" s="19" t="s">
        <v>51</v>
      </c>
      <c r="D56" s="2"/>
      <c r="E56" s="2"/>
      <c r="F56" s="2"/>
      <c r="G56" s="2"/>
      <c r="H56" s="2"/>
      <c r="I56" s="2"/>
      <c r="J56" s="75">
        <f>SUM(J53:J55)</f>
        <v>1796942.9849118725</v>
      </c>
      <c r="K56" s="2"/>
      <c r="L56" s="2"/>
      <c r="M56" s="5"/>
      <c r="N56" s="2"/>
      <c r="O56" s="44"/>
      <c r="P56" s="5"/>
      <c r="Q56" s="5"/>
      <c r="R56" s="5"/>
      <c r="S56" s="5"/>
      <c r="T56" s="5"/>
      <c r="U56" s="5"/>
      <c r="V56" s="5"/>
    </row>
    <row r="57" spans="2:22" ht="6.75" customHeight="1" x14ac:dyDescent="0.2">
      <c r="B57" s="15"/>
      <c r="C57" s="19"/>
      <c r="D57" s="2"/>
      <c r="E57" s="2"/>
      <c r="F57" s="2"/>
      <c r="G57" s="2"/>
      <c r="H57" s="2"/>
      <c r="I57" s="2"/>
      <c r="J57" s="76"/>
      <c r="K57" s="2"/>
      <c r="L57" s="2"/>
      <c r="M57" s="5"/>
      <c r="N57" s="2"/>
      <c r="O57" s="44"/>
      <c r="P57" s="5"/>
      <c r="Q57" s="5"/>
      <c r="R57" s="5"/>
      <c r="S57" s="5"/>
      <c r="T57" s="5"/>
      <c r="U57" s="5"/>
      <c r="V57" s="5"/>
    </row>
    <row r="58" spans="2:22" ht="16.5" thickBot="1" x14ac:dyDescent="0.3">
      <c r="B58" s="2"/>
      <c r="C58" s="78" t="s">
        <v>52</v>
      </c>
      <c r="D58" s="2"/>
      <c r="E58" s="2"/>
      <c r="F58" s="2"/>
      <c r="G58" s="2"/>
      <c r="H58" s="2"/>
      <c r="I58" s="2"/>
      <c r="J58" s="79">
        <f>SUM(J51+J56)-J47</f>
        <v>233141.5696734488</v>
      </c>
      <c r="K58" s="80"/>
      <c r="L58" s="80"/>
      <c r="M58" s="5"/>
      <c r="N58" s="2"/>
      <c r="O58" s="81" t="s">
        <v>3</v>
      </c>
      <c r="P58" s="5"/>
      <c r="Q58" s="5"/>
      <c r="R58" s="5"/>
      <c r="S58" s="5"/>
      <c r="T58" s="5"/>
      <c r="U58" s="5"/>
      <c r="V58" s="5"/>
    </row>
    <row r="59" spans="2:22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5"/>
      <c r="P59" s="5"/>
      <c r="Q59" s="5"/>
      <c r="R59" s="5"/>
      <c r="S59" s="5"/>
      <c r="T59" s="5"/>
      <c r="U59" s="5"/>
      <c r="V59" s="5"/>
    </row>
    <row r="60" spans="2:22" x14ac:dyDescent="0.2">
      <c r="B60" s="2"/>
      <c r="C60" s="35" t="s">
        <v>3</v>
      </c>
      <c r="D60" s="35" t="s">
        <v>3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5"/>
      <c r="S60" s="5"/>
      <c r="T60" s="5"/>
      <c r="U60" s="5"/>
      <c r="V60" s="5"/>
    </row>
    <row r="61" spans="2:22" x14ac:dyDescent="0.2">
      <c r="B61" s="2"/>
      <c r="C61" s="35" t="s">
        <v>3</v>
      </c>
      <c r="D61" s="35" t="s">
        <v>3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5"/>
      <c r="S61" s="5"/>
      <c r="T61" s="5"/>
      <c r="U61" s="5"/>
      <c r="V61" s="5"/>
    </row>
    <row r="62" spans="2:22" x14ac:dyDescent="0.2">
      <c r="B62" s="2"/>
      <c r="C62" s="2"/>
      <c r="D62" s="35" t="s">
        <v>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5"/>
      <c r="S62" s="5"/>
      <c r="T62" s="5"/>
      <c r="U62" s="5"/>
      <c r="V62" s="5"/>
    </row>
    <row r="63" spans="2:22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5"/>
      <c r="P63" s="5"/>
      <c r="Q63" s="5"/>
      <c r="R63" s="5"/>
      <c r="S63" s="5"/>
      <c r="T63" s="5"/>
      <c r="U63" s="5"/>
      <c r="V63" s="5"/>
    </row>
    <row r="64" spans="2:22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5"/>
      <c r="P64" s="5"/>
      <c r="Q64" s="5"/>
      <c r="R64" s="5"/>
      <c r="S64" s="5"/>
      <c r="T64" s="5"/>
      <c r="U64" s="5"/>
      <c r="V64" s="5"/>
    </row>
    <row r="65" spans="2:22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5"/>
      <c r="P65" s="5"/>
      <c r="Q65" s="5"/>
      <c r="R65" s="5"/>
      <c r="S65" s="5"/>
      <c r="T65" s="5"/>
      <c r="U65" s="5"/>
      <c r="V65" s="5"/>
    </row>
    <row r="66" spans="2:22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5"/>
      <c r="P66" s="5"/>
      <c r="Q66" s="5"/>
      <c r="R66" s="5"/>
      <c r="S66" s="5"/>
      <c r="T66" s="5"/>
      <c r="U66" s="5"/>
      <c r="V66" s="5"/>
    </row>
    <row r="67" spans="2:22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5"/>
      <c r="P67" s="5"/>
      <c r="Q67" s="5"/>
      <c r="R67" s="5"/>
      <c r="S67" s="5"/>
      <c r="T67" s="5"/>
      <c r="U67" s="5"/>
      <c r="V67" s="5"/>
    </row>
    <row r="68" spans="2:22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5"/>
      <c r="P68" s="5"/>
      <c r="Q68" s="5"/>
      <c r="R68" s="5"/>
      <c r="S68" s="5"/>
      <c r="T68" s="5"/>
      <c r="U68" s="5"/>
      <c r="V68" s="5"/>
    </row>
    <row r="69" spans="2:22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5"/>
      <c r="P69" s="5"/>
      <c r="Q69" s="5"/>
      <c r="R69" s="5"/>
      <c r="S69" s="5"/>
      <c r="T69" s="5"/>
      <c r="U69" s="5"/>
      <c r="V69" s="5"/>
    </row>
    <row r="70" spans="2:22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5"/>
      <c r="P70" s="5"/>
      <c r="Q70" s="5"/>
      <c r="R70" s="5"/>
      <c r="S70" s="5"/>
      <c r="T70" s="5"/>
      <c r="U70" s="5"/>
      <c r="V70" s="5"/>
    </row>
    <row r="71" spans="2:22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5"/>
      <c r="P71" s="5"/>
      <c r="Q71" s="5"/>
      <c r="R71" s="5"/>
      <c r="S71" s="5"/>
      <c r="T71" s="5"/>
      <c r="U71" s="5"/>
      <c r="V71" s="5"/>
    </row>
    <row r="72" spans="2:22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5"/>
      <c r="P72" s="5"/>
      <c r="Q72" s="5"/>
      <c r="R72" s="5"/>
      <c r="S72" s="5"/>
      <c r="T72" s="5"/>
      <c r="U72" s="5"/>
      <c r="V72" s="5"/>
    </row>
    <row r="73" spans="2:22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5"/>
      <c r="P73" s="5"/>
      <c r="Q73" s="5"/>
      <c r="R73" s="5"/>
      <c r="S73" s="5"/>
      <c r="T73" s="5"/>
      <c r="U73" s="5"/>
      <c r="V73" s="5"/>
    </row>
    <row r="74" spans="2:22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5"/>
      <c r="P74" s="5"/>
      <c r="Q74" s="5"/>
      <c r="R74" s="5"/>
      <c r="S74" s="5"/>
      <c r="T74" s="5"/>
      <c r="U74" s="5"/>
      <c r="V74" s="5"/>
    </row>
    <row r="75" spans="2:22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5"/>
      <c r="P75" s="5"/>
      <c r="Q75" s="5"/>
      <c r="R75" s="5"/>
      <c r="S75" s="5"/>
      <c r="T75" s="5"/>
      <c r="U75" s="5"/>
      <c r="V75" s="5"/>
    </row>
    <row r="76" spans="2:22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5"/>
      <c r="P76" s="5"/>
      <c r="Q76" s="5"/>
      <c r="R76" s="5"/>
      <c r="S76" s="5"/>
      <c r="T76" s="5"/>
      <c r="U76" s="5"/>
      <c r="V76" s="5"/>
    </row>
    <row r="77" spans="2:22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2:22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2:22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2:22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2:22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2:22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2:22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2:22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2:22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2:22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2:22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2:22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2:22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2:22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2:22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2:22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2:22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2:22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2:22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2:22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2:22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2:22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2:22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2:22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2:22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2:22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2:22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2:22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2:22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2:22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2:22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2:22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2:22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2:22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2:22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2:22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2:22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2:22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2:22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2:22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2:22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</sheetData>
  <mergeCells count="1">
    <mergeCell ref="F41:I42"/>
  </mergeCells>
  <pageMargins left="0.9" right="0.75" top="1" bottom="1" header="0.5" footer="0.5"/>
  <pageSetup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vs Benefit Calculator</vt:lpstr>
      <vt:lpstr>'Cost vs Benefit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2025-01-21T17:08:31Z</dcterms:created>
  <dcterms:modified xsi:type="dcterms:W3CDTF">2025-01-21T17:09:52Z</dcterms:modified>
</cp:coreProperties>
</file>