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02DC2C96-18A6-4DF1-985F-467E97CDD026}" xr6:coauthVersionLast="47" xr6:coauthVersionMax="47" xr10:uidLastSave="{00000000-0000-0000-0000-000000000000}"/>
  <bookViews>
    <workbookView xWindow="-120" yWindow="-120" windowWidth="38640" windowHeight="15720" xr2:uid="{8078D265-9BDC-4089-8FBD-2A577234A702}"/>
  </bookViews>
  <sheets>
    <sheet name="EQUITYRECAPTURE" sheetId="1" r:id="rId1"/>
  </sheets>
  <externalReferences>
    <externalReference r:id="rId2"/>
    <externalReference r:id="rId3"/>
    <externalReference r:id="rId4"/>
    <externalReference r:id="rId5"/>
  </externalReferences>
  <definedNames>
    <definedName name="chart_balance" localSheetId="0">OFFSET([1]MortgageCalculator!$I$28,2,0,EQUITYRECAPTURE!payments,1)</definedName>
    <definedName name="chart_balance">OFFSET([2]MortgageCalculator!$I$28,2,0,payments,1)</definedName>
    <definedName name="chart_balance_noextra" localSheetId="0">OFFSET([1]NoExtra!$G$2,2,0,EQUITYRECAPTURE!nper,1)</definedName>
    <definedName name="chart_balance_noextra">OFFSET([2]NoExtra!$G$2,2,0,nper,1)</definedName>
    <definedName name="chart_date" localSheetId="0">OFFSET([1]MortgageCalculator!$B$28,2,0,EQUITYRECAPTURE!nper,1)</definedName>
    <definedName name="chart_date">OFFSET([2]MortgageCalculator!$B$28,2,0,nper,1)</definedName>
    <definedName name="chart_date_noextra" localSheetId="0">OFFSET([1]NoExtra!$B$2,2,0,EQUITYRECAPTURE!nper,1)</definedName>
    <definedName name="chart_date_noextra">OFFSET([2]NoExtra!$B$2,2,0,nper,1)</definedName>
    <definedName name="chart_nper" localSheetId="0">ROW(OFFSET([1]MortgageCalculator!#REF!,0,0,EQUITYRECAPTURE!nper,1))</definedName>
    <definedName name="chart_nper">ROW(OFFSET([2]MortgageCalculator!#REF!,0,0,nper,1))</definedName>
    <definedName name="chart_ratehist" localSheetId="0">OFFSET([1]MortgageCalculator!$C$28,2,0,EQUITYRECAPTURE!payments,1)</definedName>
    <definedName name="chart_ratehist">OFFSET([2]MortgageCalculator!$C$28,2,0,payments,1)</definedName>
    <definedName name="chart_taxreturned" localSheetId="0">OFFSET([1]MortgageCalculator!#REF!,2,0,EQUITYRECAPTURE!payments,1)</definedName>
    <definedName name="chart_taxreturned">OFFSET([2]MortgageCalculator!#REF!,2,0,payments,1)</definedName>
    <definedName name="compound_period" localSheetId="0">INDEX({2,12},MATCH([1]MortgageCalculator!$D$9,EQUITYRECAPTURE!compound_periods,0))</definedName>
    <definedName name="compound_period">INDEX({2,12},MATCH([2]MortgageCalculator!$D$9,compound_periods,0))</definedName>
    <definedName name="compound_periods" localSheetId="0">{"Semi-Annually";"Monthly"}</definedName>
    <definedName name="compound_periods">{"Semi-Annually";"Monthly"}</definedName>
    <definedName name="CP" localSheetId="0">INDEX({2,12},MATCH([1]MortgageCalculator!$D$9,EQUITYRECAPTURE!compound_periods,0))</definedName>
    <definedName name="CP">INDEX({2,12},MATCH([2]MortgageCalculator!$D$9,compound_periods,0))</definedName>
    <definedName name="dumb">ROW(OFFSET([2]MortgageCalculator!#REF!,0,0,nper,1))</definedName>
    <definedName name="fpdate">[3]MortgageCalculator!$D$6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ney_Merge_Database">#REF!</definedName>
    <definedName name="nper" localSheetId="0">EQUITYRECAPTURE!term*12</definedName>
    <definedName name="nper">term*12</definedName>
    <definedName name="payments" localSheetId="0">MAX([1]MortgageCalculator!$A$30:$A$509)</definedName>
    <definedName name="payments">MAX([2]MortgageCalculator!$A$30:$A$509)</definedName>
    <definedName name="Payroll_Period">#REF!</definedName>
    <definedName name="_xlnm.Print_Area" localSheetId="0">EQUITYRECAPTURE!$B$1:$J$30</definedName>
    <definedName name="rate" localSheetId="0">[1]MortgageCalculator!#REF!</definedName>
    <definedName name="rate">[2]MortgageCalculator!#REF!</definedName>
    <definedName name="term" localSheetId="0">[1]MortgageCalculator!$D$7</definedName>
    <definedName name="term">[2]MortgageCalculator!$D$7</definedName>
    <definedName name="variable" localSheetId="0">IF([1]MortgageCalculator!$L$5="Variable Rate",TRUE,FALSE)</definedName>
    <definedName name="variable">IF([2]MortgageCalculator!$L$5="Variable Rate",TRUE,FALSE)</definedName>
    <definedName name="Wage">#REF!</definedName>
    <definedName name="xx">OFFSET([2]NoExtra!$G$2,2,0,nper,1)</definedName>
    <definedName name="xxx">OFFSET([2]MortgageCalculator!$B$28,2,0,nper,1)</definedName>
    <definedName name="xxxx">OFFSET([2]NoExtra!$B$2,2,0,nper,1)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6" i="1" l="1"/>
  <c r="CE7" i="1"/>
  <c r="CE8" i="1"/>
  <c r="CE9" i="1" s="1"/>
  <c r="E9" i="1"/>
  <c r="I9" i="1"/>
  <c r="CH9" i="1"/>
  <c r="I19" i="1"/>
  <c r="CH28" i="1"/>
  <c r="CD29" i="1" s="1"/>
  <c r="CB29" i="1"/>
  <c r="CC29" i="1" s="1"/>
  <c r="CF29" i="1"/>
  <c r="CA30" i="1"/>
  <c r="CA31" i="1" s="1"/>
  <c r="CA32" i="1" s="1"/>
  <c r="CA33" i="1" s="1"/>
  <c r="CA34" i="1" s="1"/>
  <c r="CA35" i="1" s="1"/>
  <c r="CA36" i="1" s="1"/>
  <c r="CA37" i="1" s="1"/>
  <c r="CA38" i="1" s="1"/>
  <c r="CA39" i="1" s="1"/>
  <c r="CA40" i="1" s="1"/>
  <c r="CA41" i="1" s="1"/>
  <c r="CA42" i="1" s="1"/>
  <c r="CA43" i="1" s="1"/>
  <c r="CA44" i="1" s="1"/>
  <c r="CA45" i="1" s="1"/>
  <c r="CA46" i="1" s="1"/>
  <c r="CA47" i="1" s="1"/>
  <c r="CA48" i="1" s="1"/>
  <c r="CA49" i="1" s="1"/>
  <c r="CA50" i="1" s="1"/>
  <c r="CA51" i="1" s="1"/>
  <c r="CA52" i="1" s="1"/>
  <c r="CA53" i="1" s="1"/>
  <c r="CA54" i="1" s="1"/>
  <c r="CA55" i="1" s="1"/>
  <c r="CA56" i="1" s="1"/>
  <c r="CA57" i="1" s="1"/>
  <c r="CA58" i="1" s="1"/>
  <c r="CA59" i="1" s="1"/>
  <c r="CA60" i="1" s="1"/>
  <c r="CA61" i="1" s="1"/>
  <c r="CA62" i="1" s="1"/>
  <c r="CA63" i="1" s="1"/>
  <c r="CA64" i="1" s="1"/>
  <c r="CA65" i="1" s="1"/>
  <c r="CA66" i="1" s="1"/>
  <c r="CA67" i="1" s="1"/>
  <c r="CA68" i="1" s="1"/>
  <c r="CA69" i="1" s="1"/>
  <c r="CA70" i="1" s="1"/>
  <c r="CA71" i="1" s="1"/>
  <c r="CA72" i="1" s="1"/>
  <c r="CA73" i="1" s="1"/>
  <c r="CA74" i="1" s="1"/>
  <c r="CA75" i="1" s="1"/>
  <c r="CA76" i="1" s="1"/>
  <c r="CA77" i="1" s="1"/>
  <c r="CA78" i="1" s="1"/>
  <c r="CA79" i="1" s="1"/>
  <c r="CA80" i="1" s="1"/>
  <c r="CA81" i="1" s="1"/>
  <c r="CA82" i="1" s="1"/>
  <c r="CA83" i="1" s="1"/>
  <c r="CA84" i="1" s="1"/>
  <c r="CA85" i="1" s="1"/>
  <c r="CA86" i="1" s="1"/>
  <c r="CA87" i="1" s="1"/>
  <c r="CA88" i="1" s="1"/>
  <c r="CA89" i="1" s="1"/>
  <c r="CA90" i="1" s="1"/>
  <c r="CA91" i="1" s="1"/>
  <c r="CA92" i="1" s="1"/>
  <c r="CA93" i="1" s="1"/>
  <c r="CA94" i="1" s="1"/>
  <c r="CA95" i="1" s="1"/>
  <c r="CA96" i="1" s="1"/>
  <c r="CA97" i="1" s="1"/>
  <c r="CA98" i="1" s="1"/>
  <c r="CA99" i="1" s="1"/>
  <c r="CA100" i="1" s="1"/>
  <c r="CA101" i="1" s="1"/>
  <c r="CA102" i="1" s="1"/>
  <c r="CA103" i="1" s="1"/>
  <c r="CA104" i="1" s="1"/>
  <c r="CA105" i="1" s="1"/>
  <c r="CA106" i="1" s="1"/>
  <c r="CA107" i="1" s="1"/>
  <c r="CA108" i="1" s="1"/>
  <c r="CA109" i="1" s="1"/>
  <c r="CA110" i="1" s="1"/>
  <c r="CA111" i="1" s="1"/>
  <c r="CA112" i="1" s="1"/>
  <c r="CA113" i="1" s="1"/>
  <c r="CA114" i="1" s="1"/>
  <c r="CA115" i="1" s="1"/>
  <c r="CA116" i="1" s="1"/>
  <c r="CA117" i="1" s="1"/>
  <c r="CA118" i="1" s="1"/>
  <c r="CA119" i="1" s="1"/>
  <c r="CA120" i="1" s="1"/>
  <c r="CA121" i="1" s="1"/>
  <c r="CA122" i="1" s="1"/>
  <c r="CA123" i="1" s="1"/>
  <c r="CA124" i="1" s="1"/>
  <c r="CA125" i="1" s="1"/>
  <c r="CA126" i="1" s="1"/>
  <c r="CA127" i="1" s="1"/>
  <c r="CA128" i="1" s="1"/>
  <c r="CA129" i="1" s="1"/>
  <c r="CA130" i="1" s="1"/>
  <c r="CA131" i="1" s="1"/>
  <c r="CA132" i="1" s="1"/>
  <c r="CA133" i="1" s="1"/>
  <c r="CA134" i="1" s="1"/>
  <c r="CA135" i="1" s="1"/>
  <c r="CA136" i="1" s="1"/>
  <c r="CA137" i="1" s="1"/>
  <c r="CA138" i="1" s="1"/>
  <c r="CA139" i="1" s="1"/>
  <c r="CA140" i="1" s="1"/>
  <c r="CA141" i="1" s="1"/>
  <c r="CA142" i="1" s="1"/>
  <c r="CA143" i="1" s="1"/>
  <c r="CA144" i="1" s="1"/>
  <c r="CA145" i="1" s="1"/>
  <c r="CA146" i="1" s="1"/>
  <c r="CA147" i="1" s="1"/>
  <c r="CA148" i="1" s="1"/>
  <c r="CA149" i="1" s="1"/>
  <c r="CA150" i="1" s="1"/>
  <c r="CA151" i="1" s="1"/>
  <c r="CA152" i="1" s="1"/>
  <c r="CA153" i="1" s="1"/>
  <c r="CA154" i="1" s="1"/>
  <c r="CA155" i="1" s="1"/>
  <c r="CA156" i="1" s="1"/>
  <c r="CA157" i="1" s="1"/>
  <c r="CA158" i="1" s="1"/>
  <c r="CA159" i="1" s="1"/>
  <c r="CA160" i="1" s="1"/>
  <c r="CA161" i="1" s="1"/>
  <c r="CA162" i="1" s="1"/>
  <c r="CA163" i="1" s="1"/>
  <c r="CA164" i="1" s="1"/>
  <c r="CA165" i="1" s="1"/>
  <c r="CA166" i="1" s="1"/>
  <c r="CA167" i="1" s="1"/>
  <c r="CA168" i="1" s="1"/>
  <c r="CA169" i="1" s="1"/>
  <c r="CA170" i="1" s="1"/>
  <c r="CA171" i="1" s="1"/>
  <c r="CA172" i="1" s="1"/>
  <c r="CA173" i="1" s="1"/>
  <c r="CA174" i="1" s="1"/>
  <c r="CA175" i="1" s="1"/>
  <c r="CA176" i="1" s="1"/>
  <c r="CA177" i="1" s="1"/>
  <c r="CA178" i="1" s="1"/>
  <c r="CA179" i="1" s="1"/>
  <c r="CA180" i="1" s="1"/>
  <c r="CA181" i="1" s="1"/>
  <c r="CA182" i="1" s="1"/>
  <c r="CA183" i="1" s="1"/>
  <c r="CA184" i="1" s="1"/>
  <c r="CA185" i="1" s="1"/>
  <c r="CA186" i="1" s="1"/>
  <c r="CA187" i="1" s="1"/>
  <c r="CA188" i="1" s="1"/>
  <c r="CA189" i="1" s="1"/>
  <c r="CA190" i="1" s="1"/>
  <c r="CA191" i="1" s="1"/>
  <c r="CA192" i="1" s="1"/>
  <c r="CA193" i="1" s="1"/>
  <c r="CA194" i="1" s="1"/>
  <c r="CA195" i="1" s="1"/>
  <c r="CA196" i="1" s="1"/>
  <c r="CA197" i="1" s="1"/>
  <c r="CA198" i="1" s="1"/>
  <c r="CA199" i="1" s="1"/>
  <c r="CA200" i="1" s="1"/>
  <c r="CA201" i="1" s="1"/>
  <c r="CA202" i="1" s="1"/>
  <c r="CA203" i="1" s="1"/>
  <c r="CA204" i="1" s="1"/>
  <c r="CA205" i="1" s="1"/>
  <c r="CA206" i="1" s="1"/>
  <c r="CA207" i="1" s="1"/>
  <c r="CA208" i="1" s="1"/>
  <c r="CA209" i="1" s="1"/>
  <c r="CA210" i="1" s="1"/>
  <c r="CA211" i="1" s="1"/>
  <c r="CA212" i="1" s="1"/>
  <c r="CA213" i="1" s="1"/>
  <c r="CA214" i="1" s="1"/>
  <c r="CA215" i="1" s="1"/>
  <c r="CA216" i="1" s="1"/>
  <c r="CA217" i="1" s="1"/>
  <c r="CA218" i="1" s="1"/>
  <c r="CA219" i="1" s="1"/>
  <c r="CA220" i="1" s="1"/>
  <c r="CA221" i="1" s="1"/>
  <c r="CA222" i="1" s="1"/>
  <c r="CA223" i="1" s="1"/>
  <c r="CA224" i="1" s="1"/>
  <c r="CA225" i="1" s="1"/>
  <c r="CA226" i="1" s="1"/>
  <c r="CA227" i="1" s="1"/>
  <c r="CA228" i="1" s="1"/>
  <c r="CA229" i="1" s="1"/>
  <c r="CA230" i="1" s="1"/>
  <c r="CA231" i="1" s="1"/>
  <c r="CA232" i="1" s="1"/>
  <c r="CA233" i="1" s="1"/>
  <c r="CA234" i="1" s="1"/>
  <c r="CA235" i="1" s="1"/>
  <c r="CA236" i="1" s="1"/>
  <c r="CA237" i="1" s="1"/>
  <c r="CA238" i="1" s="1"/>
  <c r="CA239" i="1" s="1"/>
  <c r="CA240" i="1" s="1"/>
  <c r="CA241" i="1" s="1"/>
  <c r="CA242" i="1" s="1"/>
  <c r="CA243" i="1" s="1"/>
  <c r="CA244" i="1" s="1"/>
  <c r="CA245" i="1" s="1"/>
  <c r="CA246" i="1" s="1"/>
  <c r="CA247" i="1" s="1"/>
  <c r="CA248" i="1" s="1"/>
  <c r="CA249" i="1" s="1"/>
  <c r="CA250" i="1" s="1"/>
  <c r="CA251" i="1" s="1"/>
  <c r="CA252" i="1" s="1"/>
  <c r="CA253" i="1" s="1"/>
  <c r="CA254" i="1" s="1"/>
  <c r="CA255" i="1" s="1"/>
  <c r="CA256" i="1" s="1"/>
  <c r="CA257" i="1" s="1"/>
  <c r="CA258" i="1" s="1"/>
  <c r="CA259" i="1" s="1"/>
  <c r="CA260" i="1" s="1"/>
  <c r="CA261" i="1" s="1"/>
  <c r="CA262" i="1" s="1"/>
  <c r="CA263" i="1" s="1"/>
  <c r="CA264" i="1" s="1"/>
  <c r="CA265" i="1" s="1"/>
  <c r="CA266" i="1" s="1"/>
  <c r="CA267" i="1" s="1"/>
  <c r="CA268" i="1" s="1"/>
  <c r="CA269" i="1" s="1"/>
  <c r="CA270" i="1" s="1"/>
  <c r="CA271" i="1" s="1"/>
  <c r="CA272" i="1" s="1"/>
  <c r="CA273" i="1" s="1"/>
  <c r="CA274" i="1" s="1"/>
  <c r="CA275" i="1" s="1"/>
  <c r="CA276" i="1" s="1"/>
  <c r="CA277" i="1" s="1"/>
  <c r="CA278" i="1" s="1"/>
  <c r="CA279" i="1" s="1"/>
  <c r="CA280" i="1" s="1"/>
  <c r="CA281" i="1" s="1"/>
  <c r="CA282" i="1" s="1"/>
  <c r="CA283" i="1" s="1"/>
  <c r="CA284" i="1" s="1"/>
  <c r="CA285" i="1" s="1"/>
  <c r="CA286" i="1" s="1"/>
  <c r="CA287" i="1" s="1"/>
  <c r="CA288" i="1" s="1"/>
  <c r="CA289" i="1" s="1"/>
  <c r="CA290" i="1" s="1"/>
  <c r="CA291" i="1" s="1"/>
  <c r="CA292" i="1" s="1"/>
  <c r="CA293" i="1" s="1"/>
  <c r="CA294" i="1" s="1"/>
  <c r="CA295" i="1" s="1"/>
  <c r="CA296" i="1" s="1"/>
  <c r="CA297" i="1" s="1"/>
  <c r="CA298" i="1" s="1"/>
  <c r="CA299" i="1" s="1"/>
  <c r="CA300" i="1" s="1"/>
  <c r="CA301" i="1" s="1"/>
  <c r="CA302" i="1" s="1"/>
  <c r="CA303" i="1" s="1"/>
  <c r="CA304" i="1" s="1"/>
  <c r="CA305" i="1" s="1"/>
  <c r="CA306" i="1" s="1"/>
  <c r="CA307" i="1" s="1"/>
  <c r="CA308" i="1" s="1"/>
  <c r="CA309" i="1" s="1"/>
  <c r="CA310" i="1" s="1"/>
  <c r="CA311" i="1" s="1"/>
  <c r="CA312" i="1" s="1"/>
  <c r="CA313" i="1" s="1"/>
  <c r="CA314" i="1" s="1"/>
  <c r="CA315" i="1" s="1"/>
  <c r="CA316" i="1" s="1"/>
  <c r="CA317" i="1" s="1"/>
  <c r="CA318" i="1" s="1"/>
  <c r="CA319" i="1" s="1"/>
  <c r="CA320" i="1" s="1"/>
  <c r="CA321" i="1" s="1"/>
  <c r="CA322" i="1" s="1"/>
  <c r="CA323" i="1" s="1"/>
  <c r="CA324" i="1" s="1"/>
  <c r="CA325" i="1" s="1"/>
  <c r="CA326" i="1" s="1"/>
  <c r="CA327" i="1" s="1"/>
  <c r="CA328" i="1" s="1"/>
  <c r="CA329" i="1" s="1"/>
  <c r="CA330" i="1" s="1"/>
  <c r="CA331" i="1" s="1"/>
  <c r="CA332" i="1" s="1"/>
  <c r="CA333" i="1" s="1"/>
  <c r="CA334" i="1" s="1"/>
  <c r="CA335" i="1" s="1"/>
  <c r="CA336" i="1" s="1"/>
  <c r="CA337" i="1" s="1"/>
  <c r="CA338" i="1" s="1"/>
  <c r="CA339" i="1" s="1"/>
  <c r="CA340" i="1" s="1"/>
  <c r="CA341" i="1" s="1"/>
  <c r="CA342" i="1" s="1"/>
  <c r="CA343" i="1" s="1"/>
  <c r="CA344" i="1" s="1"/>
  <c r="CA345" i="1" s="1"/>
  <c r="CA346" i="1" s="1"/>
  <c r="CA347" i="1" s="1"/>
  <c r="CA348" i="1" s="1"/>
  <c r="CA349" i="1" s="1"/>
  <c r="CA350" i="1" s="1"/>
  <c r="CA351" i="1" s="1"/>
  <c r="CA352" i="1" s="1"/>
  <c r="CA353" i="1" s="1"/>
  <c r="CA354" i="1" s="1"/>
  <c r="CA355" i="1" s="1"/>
  <c r="CA356" i="1" s="1"/>
  <c r="CA357" i="1" s="1"/>
  <c r="CA358" i="1" s="1"/>
  <c r="CA359" i="1" s="1"/>
  <c r="CA360" i="1" s="1"/>
  <c r="CA361" i="1" s="1"/>
  <c r="CA362" i="1" s="1"/>
  <c r="CA363" i="1" s="1"/>
  <c r="CA364" i="1" s="1"/>
  <c r="CA365" i="1" s="1"/>
  <c r="CA366" i="1" s="1"/>
  <c r="CA367" i="1" s="1"/>
  <c r="CA368" i="1" s="1"/>
  <c r="CA369" i="1" s="1"/>
  <c r="CA370" i="1" s="1"/>
  <c r="CA371" i="1" s="1"/>
  <c r="CA372" i="1" s="1"/>
  <c r="CA373" i="1" s="1"/>
  <c r="CA374" i="1" s="1"/>
  <c r="CA375" i="1" s="1"/>
  <c r="CA376" i="1" s="1"/>
  <c r="CA377" i="1" s="1"/>
  <c r="CA378" i="1" s="1"/>
  <c r="CA379" i="1" s="1"/>
  <c r="CA380" i="1" s="1"/>
  <c r="CA381" i="1" s="1"/>
  <c r="CA382" i="1" s="1"/>
  <c r="CA383" i="1" s="1"/>
  <c r="CA384" i="1" s="1"/>
  <c r="CA385" i="1" s="1"/>
  <c r="CA386" i="1" s="1"/>
  <c r="CA387" i="1" s="1"/>
  <c r="CA388" i="1" s="1"/>
  <c r="CA389" i="1" s="1"/>
  <c r="CA390" i="1" s="1"/>
  <c r="CA391" i="1" s="1"/>
  <c r="CA392" i="1" s="1"/>
  <c r="CA393" i="1" s="1"/>
  <c r="CA394" i="1" s="1"/>
  <c r="CA395" i="1" s="1"/>
  <c r="CA396" i="1" s="1"/>
  <c r="CA397" i="1" s="1"/>
  <c r="CA398" i="1" s="1"/>
  <c r="CA399" i="1" s="1"/>
  <c r="CA400" i="1" s="1"/>
  <c r="CA401" i="1" s="1"/>
  <c r="CA402" i="1" s="1"/>
  <c r="CA403" i="1" s="1"/>
  <c r="I34" i="1"/>
  <c r="A35" i="1"/>
  <c r="B35" i="1"/>
  <c r="C35" i="1" s="1"/>
  <c r="D35" i="1"/>
  <c r="E35" i="1"/>
  <c r="G35" i="1"/>
  <c r="H35" i="1" l="1"/>
  <c r="I35" i="1" s="1"/>
  <c r="CE29" i="1"/>
  <c r="CG29" i="1" s="1"/>
  <c r="CH29" i="1" s="1"/>
  <c r="CB30" i="1" l="1"/>
  <c r="CC30" i="1"/>
  <c r="CD30" i="1"/>
  <c r="CE30" i="1"/>
  <c r="CF30" i="1"/>
  <c r="CG30" i="1" s="1"/>
  <c r="CH30" i="1" s="1"/>
  <c r="A36" i="1"/>
  <c r="B36" i="1"/>
  <c r="C36" i="1"/>
  <c r="D36" i="1"/>
  <c r="H36" i="1" s="1"/>
  <c r="I36" i="1" s="1"/>
  <c r="G36" i="1"/>
  <c r="E36" i="1"/>
  <c r="A37" i="1" l="1"/>
  <c r="B37" i="1"/>
  <c r="C37" i="1"/>
  <c r="D37" i="1"/>
  <c r="H37" i="1" s="1"/>
  <c r="I37" i="1" s="1"/>
  <c r="G37" i="1"/>
  <c r="E37" i="1"/>
  <c r="CB31" i="1"/>
  <c r="CC31" i="1"/>
  <c r="CD31" i="1"/>
  <c r="CE31" i="1"/>
  <c r="CF31" i="1"/>
  <c r="CG31" i="1" s="1"/>
  <c r="CH31" i="1" s="1"/>
  <c r="CB32" i="1" l="1"/>
  <c r="CC32" i="1" s="1"/>
  <c r="CG32" i="1" s="1"/>
  <c r="CH32" i="1" s="1"/>
  <c r="CD32" i="1"/>
  <c r="CE32" i="1"/>
  <c r="CF32" i="1"/>
  <c r="A38" i="1"/>
  <c r="B38" i="1"/>
  <c r="C38" i="1" s="1"/>
  <c r="D38" i="1"/>
  <c r="H38" i="1" s="1"/>
  <c r="I38" i="1" s="1"/>
  <c r="G38" i="1"/>
  <c r="E38" i="1"/>
  <c r="A39" i="1" l="1"/>
  <c r="B39" i="1"/>
  <c r="C39" i="1"/>
  <c r="D39" i="1"/>
  <c r="H39" i="1" s="1"/>
  <c r="I39" i="1" s="1"/>
  <c r="G39" i="1"/>
  <c r="E39" i="1"/>
  <c r="CB33" i="1"/>
  <c r="CC33" i="1"/>
  <c r="CD33" i="1"/>
  <c r="CG33" i="1" s="1"/>
  <c r="CH33" i="1" s="1"/>
  <c r="CE33" i="1"/>
  <c r="CF33" i="1"/>
  <c r="A40" i="1" l="1"/>
  <c r="B40" i="1"/>
  <c r="C40" i="1"/>
  <c r="D40" i="1"/>
  <c r="H40" i="1" s="1"/>
  <c r="I40" i="1" s="1"/>
  <c r="G40" i="1"/>
  <c r="E40" i="1"/>
  <c r="CB34" i="1"/>
  <c r="CC34" i="1"/>
  <c r="CE34" i="1"/>
  <c r="CF34" i="1"/>
  <c r="CD34" i="1"/>
  <c r="CG34" i="1" s="1"/>
  <c r="CH34" i="1" s="1"/>
  <c r="CB35" i="1" l="1"/>
  <c r="CC35" i="1"/>
  <c r="CF35" i="1"/>
  <c r="CD35" i="1"/>
  <c r="CG35" i="1" s="1"/>
  <c r="CH35" i="1" s="1"/>
  <c r="CE35" i="1"/>
  <c r="A41" i="1"/>
  <c r="B41" i="1"/>
  <c r="C41" i="1"/>
  <c r="D41" i="1"/>
  <c r="H41" i="1" s="1"/>
  <c r="I41" i="1" s="1"/>
  <c r="G41" i="1"/>
  <c r="E41" i="1"/>
  <c r="A42" i="1" l="1"/>
  <c r="B42" i="1"/>
  <c r="C42" i="1"/>
  <c r="D42" i="1"/>
  <c r="H42" i="1" s="1"/>
  <c r="I42" i="1" s="1"/>
  <c r="G42" i="1"/>
  <c r="E42" i="1"/>
  <c r="CB36" i="1"/>
  <c r="CC36" i="1"/>
  <c r="CD36" i="1"/>
  <c r="CG36" i="1" s="1"/>
  <c r="CH36" i="1" s="1"/>
  <c r="CE36" i="1"/>
  <c r="CF36" i="1"/>
  <c r="CB37" i="1" l="1"/>
  <c r="CC37" i="1"/>
  <c r="CE37" i="1"/>
  <c r="CF37" i="1"/>
  <c r="CD37" i="1"/>
  <c r="CG37" i="1" s="1"/>
  <c r="CH37" i="1" s="1"/>
  <c r="A43" i="1"/>
  <c r="B43" i="1"/>
  <c r="C43" i="1"/>
  <c r="D43" i="1"/>
  <c r="H43" i="1" s="1"/>
  <c r="I43" i="1" s="1"/>
  <c r="G43" i="1"/>
  <c r="E43" i="1"/>
  <c r="A44" i="1" l="1"/>
  <c r="B44" i="1"/>
  <c r="C44" i="1"/>
  <c r="D44" i="1"/>
  <c r="H44" i="1" s="1"/>
  <c r="I44" i="1" s="1"/>
  <c r="G44" i="1"/>
  <c r="E44" i="1"/>
  <c r="CB38" i="1"/>
  <c r="CC38" i="1"/>
  <c r="CD38" i="1"/>
  <c r="CG38" i="1" s="1"/>
  <c r="CH38" i="1" s="1"/>
  <c r="CE38" i="1"/>
  <c r="CF38" i="1"/>
  <c r="CB39" i="1" l="1"/>
  <c r="CC39" i="1"/>
  <c r="CF39" i="1"/>
  <c r="CD39" i="1"/>
  <c r="CG39" i="1" s="1"/>
  <c r="CH39" i="1" s="1"/>
  <c r="CE39" i="1"/>
  <c r="A45" i="1"/>
  <c r="B45" i="1"/>
  <c r="C45" i="1"/>
  <c r="D45" i="1"/>
  <c r="H45" i="1" s="1"/>
  <c r="I45" i="1" s="1"/>
  <c r="G45" i="1"/>
  <c r="E45" i="1"/>
  <c r="A46" i="1" l="1"/>
  <c r="B46" i="1"/>
  <c r="C46" i="1" s="1"/>
  <c r="H46" i="1" s="1"/>
  <c r="I46" i="1" s="1"/>
  <c r="D46" i="1"/>
  <c r="G46" i="1"/>
  <c r="E46" i="1"/>
  <c r="CB40" i="1"/>
  <c r="CC40" i="1"/>
  <c r="CD40" i="1"/>
  <c r="CG40" i="1" s="1"/>
  <c r="CH40" i="1" s="1"/>
  <c r="CE40" i="1"/>
  <c r="CF40" i="1"/>
  <c r="CB41" i="1" l="1"/>
  <c r="CC41" i="1"/>
  <c r="CE41" i="1"/>
  <c r="CF41" i="1"/>
  <c r="CD41" i="1"/>
  <c r="CG41" i="1" s="1"/>
  <c r="CH41" i="1" s="1"/>
  <c r="A47" i="1"/>
  <c r="B47" i="1"/>
  <c r="C47" i="1"/>
  <c r="D47" i="1"/>
  <c r="H47" i="1" s="1"/>
  <c r="I47" i="1" s="1"/>
  <c r="G47" i="1"/>
  <c r="E47" i="1"/>
  <c r="A48" i="1" l="1"/>
  <c r="B48" i="1"/>
  <c r="C48" i="1"/>
  <c r="D48" i="1"/>
  <c r="H48" i="1" s="1"/>
  <c r="I48" i="1" s="1"/>
  <c r="G48" i="1"/>
  <c r="E48" i="1"/>
  <c r="CB42" i="1"/>
  <c r="CC42" i="1"/>
  <c r="CE42" i="1"/>
  <c r="CF42" i="1"/>
  <c r="CD42" i="1"/>
  <c r="CG42" i="1" s="1"/>
  <c r="CH42" i="1" s="1"/>
  <c r="CB43" i="1" l="1"/>
  <c r="CC43" i="1" s="1"/>
  <c r="CF43" i="1"/>
  <c r="CD43" i="1"/>
  <c r="CG43" i="1" s="1"/>
  <c r="CH43" i="1" s="1"/>
  <c r="CE43" i="1"/>
  <c r="A49" i="1"/>
  <c r="B49" i="1"/>
  <c r="C49" i="1"/>
  <c r="D49" i="1"/>
  <c r="H49" i="1" s="1"/>
  <c r="I49" i="1" s="1"/>
  <c r="G49" i="1"/>
  <c r="E49" i="1"/>
  <c r="A50" i="1" l="1"/>
  <c r="B50" i="1"/>
  <c r="C50" i="1"/>
  <c r="D50" i="1"/>
  <c r="H50" i="1" s="1"/>
  <c r="I50" i="1" s="1"/>
  <c r="G50" i="1"/>
  <c r="E50" i="1"/>
  <c r="CB44" i="1"/>
  <c r="CC44" i="1"/>
  <c r="CD44" i="1"/>
  <c r="CG44" i="1" s="1"/>
  <c r="CH44" i="1" s="1"/>
  <c r="CE44" i="1"/>
  <c r="CF44" i="1"/>
  <c r="CB45" i="1" l="1"/>
  <c r="CC45" i="1"/>
  <c r="CE45" i="1"/>
  <c r="CF45" i="1"/>
  <c r="CD45" i="1"/>
  <c r="CG45" i="1" s="1"/>
  <c r="CH45" i="1" s="1"/>
  <c r="A51" i="1"/>
  <c r="B51" i="1"/>
  <c r="C51" i="1"/>
  <c r="D51" i="1"/>
  <c r="H51" i="1" s="1"/>
  <c r="I51" i="1" s="1"/>
  <c r="G51" i="1"/>
  <c r="E51" i="1"/>
  <c r="A52" i="1" l="1"/>
  <c r="B52" i="1"/>
  <c r="C52" i="1"/>
  <c r="D52" i="1"/>
  <c r="H52" i="1" s="1"/>
  <c r="I52" i="1" s="1"/>
  <c r="G52" i="1"/>
  <c r="E52" i="1"/>
  <c r="CB46" i="1"/>
  <c r="CC46" i="1"/>
  <c r="CD46" i="1"/>
  <c r="CG46" i="1" s="1"/>
  <c r="CH46" i="1" s="1"/>
  <c r="CE46" i="1"/>
  <c r="CF46" i="1"/>
  <c r="CB47" i="1" l="1"/>
  <c r="CC47" i="1"/>
  <c r="CF47" i="1"/>
  <c r="CE47" i="1"/>
  <c r="CD47" i="1"/>
  <c r="CG47" i="1" s="1"/>
  <c r="CH47" i="1" s="1"/>
  <c r="A53" i="1"/>
  <c r="B53" i="1"/>
  <c r="C53" i="1"/>
  <c r="D53" i="1"/>
  <c r="H53" i="1" s="1"/>
  <c r="I53" i="1" s="1"/>
  <c r="G53" i="1"/>
  <c r="E53" i="1"/>
  <c r="A54" i="1" l="1"/>
  <c r="B54" i="1"/>
  <c r="C54" i="1"/>
  <c r="D54" i="1"/>
  <c r="H54" i="1" s="1"/>
  <c r="I54" i="1" s="1"/>
  <c r="G54" i="1"/>
  <c r="E54" i="1"/>
  <c r="CB48" i="1"/>
  <c r="CC48" i="1"/>
  <c r="CD48" i="1"/>
  <c r="CG48" i="1" s="1"/>
  <c r="CH48" i="1" s="1"/>
  <c r="CE48" i="1"/>
  <c r="CF48" i="1"/>
  <c r="CB49" i="1" l="1"/>
  <c r="CC49" i="1"/>
  <c r="CE49" i="1"/>
  <c r="CF49" i="1"/>
  <c r="CD49" i="1"/>
  <c r="CG49" i="1" s="1"/>
  <c r="CH49" i="1" s="1"/>
  <c r="A55" i="1"/>
  <c r="B55" i="1"/>
  <c r="C55" i="1"/>
  <c r="D55" i="1"/>
  <c r="H55" i="1" s="1"/>
  <c r="I55" i="1" s="1"/>
  <c r="G55" i="1"/>
  <c r="E55" i="1"/>
  <c r="A56" i="1" l="1"/>
  <c r="B56" i="1"/>
  <c r="C56" i="1"/>
  <c r="D56" i="1"/>
  <c r="H56" i="1" s="1"/>
  <c r="I56" i="1" s="1"/>
  <c r="G56" i="1"/>
  <c r="E56" i="1"/>
  <c r="CB50" i="1"/>
  <c r="CC50" i="1"/>
  <c r="CD50" i="1"/>
  <c r="CG50" i="1" s="1"/>
  <c r="CH50" i="1" s="1"/>
  <c r="CF50" i="1"/>
  <c r="CE50" i="1"/>
  <c r="CB51" i="1" l="1"/>
  <c r="CC51" i="1"/>
  <c r="CF51" i="1"/>
  <c r="CD51" i="1"/>
  <c r="CG51" i="1" s="1"/>
  <c r="CH51" i="1" s="1"/>
  <c r="CE51" i="1"/>
  <c r="A57" i="1"/>
  <c r="B57" i="1"/>
  <c r="C57" i="1"/>
  <c r="D57" i="1"/>
  <c r="H57" i="1" s="1"/>
  <c r="I57" i="1" s="1"/>
  <c r="G57" i="1"/>
  <c r="E57" i="1"/>
  <c r="A58" i="1" l="1"/>
  <c r="B58" i="1"/>
  <c r="C58" i="1"/>
  <c r="D58" i="1"/>
  <c r="H58" i="1" s="1"/>
  <c r="I58" i="1" s="1"/>
  <c r="G58" i="1"/>
  <c r="E58" i="1"/>
  <c r="CB52" i="1"/>
  <c r="CC52" i="1"/>
  <c r="CD52" i="1"/>
  <c r="CG52" i="1" s="1"/>
  <c r="CH52" i="1" s="1"/>
  <c r="CE52" i="1"/>
  <c r="CF52" i="1"/>
  <c r="CB53" i="1" l="1"/>
  <c r="CC53" i="1"/>
  <c r="CE53" i="1"/>
  <c r="CF53" i="1"/>
  <c r="CD53" i="1"/>
  <c r="CG53" i="1" s="1"/>
  <c r="CH53" i="1" s="1"/>
  <c r="A59" i="1"/>
  <c r="B59" i="1"/>
  <c r="C59" i="1"/>
  <c r="D59" i="1"/>
  <c r="H59" i="1" s="1"/>
  <c r="I59" i="1" s="1"/>
  <c r="G59" i="1"/>
  <c r="E59" i="1"/>
  <c r="A60" i="1" l="1"/>
  <c r="B60" i="1"/>
  <c r="C60" i="1"/>
  <c r="D60" i="1"/>
  <c r="H60" i="1" s="1"/>
  <c r="I60" i="1" s="1"/>
  <c r="G60" i="1"/>
  <c r="E60" i="1"/>
  <c r="CB54" i="1"/>
  <c r="CC54" i="1"/>
  <c r="CD54" i="1"/>
  <c r="CG54" i="1" s="1"/>
  <c r="CH54" i="1" s="1"/>
  <c r="CE54" i="1"/>
  <c r="CF54" i="1"/>
  <c r="CB55" i="1" l="1"/>
  <c r="CC55" i="1"/>
  <c r="CF55" i="1"/>
  <c r="CD55" i="1"/>
  <c r="CG55" i="1" s="1"/>
  <c r="CH55" i="1" s="1"/>
  <c r="CE55" i="1"/>
  <c r="A61" i="1"/>
  <c r="B61" i="1"/>
  <c r="C61" i="1"/>
  <c r="D61" i="1"/>
  <c r="H61" i="1" s="1"/>
  <c r="I61" i="1" s="1"/>
  <c r="G61" i="1"/>
  <c r="E61" i="1"/>
  <c r="A62" i="1" l="1"/>
  <c r="B62" i="1"/>
  <c r="C62" i="1"/>
  <c r="D62" i="1"/>
  <c r="H62" i="1" s="1"/>
  <c r="I62" i="1" s="1"/>
  <c r="G62" i="1"/>
  <c r="E62" i="1"/>
  <c r="CB56" i="1"/>
  <c r="CC56" i="1"/>
  <c r="CD56" i="1"/>
  <c r="CG56" i="1" s="1"/>
  <c r="CH56" i="1" s="1"/>
  <c r="CE56" i="1"/>
  <c r="CF56" i="1"/>
  <c r="CB57" i="1" l="1"/>
  <c r="CC57" i="1"/>
  <c r="CE57" i="1"/>
  <c r="CF57" i="1"/>
  <c r="CD57" i="1"/>
  <c r="CG57" i="1" s="1"/>
  <c r="CH57" i="1" s="1"/>
  <c r="A63" i="1"/>
  <c r="B63" i="1"/>
  <c r="C63" i="1"/>
  <c r="D63" i="1"/>
  <c r="H63" i="1" s="1"/>
  <c r="I63" i="1" s="1"/>
  <c r="G63" i="1"/>
  <c r="E63" i="1"/>
  <c r="A64" i="1" l="1"/>
  <c r="B64" i="1"/>
  <c r="C64" i="1"/>
  <c r="D64" i="1"/>
  <c r="H64" i="1" s="1"/>
  <c r="I64" i="1" s="1"/>
  <c r="G64" i="1"/>
  <c r="E64" i="1"/>
  <c r="CB58" i="1"/>
  <c r="CC58" i="1"/>
  <c r="CD58" i="1"/>
  <c r="CG58" i="1" s="1"/>
  <c r="CH58" i="1" s="1"/>
  <c r="CE58" i="1"/>
  <c r="CF58" i="1"/>
  <c r="CB59" i="1" l="1"/>
  <c r="CC59" i="1"/>
  <c r="CF59" i="1"/>
  <c r="CE59" i="1"/>
  <c r="CD59" i="1"/>
  <c r="CG59" i="1" s="1"/>
  <c r="CH59" i="1" s="1"/>
  <c r="A65" i="1"/>
  <c r="B65" i="1"/>
  <c r="C65" i="1"/>
  <c r="D65" i="1"/>
  <c r="H65" i="1" s="1"/>
  <c r="I65" i="1" s="1"/>
  <c r="G65" i="1"/>
  <c r="E65" i="1"/>
  <c r="A66" i="1" l="1"/>
  <c r="B66" i="1"/>
  <c r="C66" i="1"/>
  <c r="D66" i="1"/>
  <c r="H66" i="1" s="1"/>
  <c r="I66" i="1" s="1"/>
  <c r="G66" i="1"/>
  <c r="E66" i="1"/>
  <c r="CB60" i="1"/>
  <c r="CC60" i="1"/>
  <c r="CD60" i="1"/>
  <c r="CG60" i="1" s="1"/>
  <c r="CH60" i="1" s="1"/>
  <c r="CE60" i="1"/>
  <c r="CF60" i="1"/>
  <c r="CB61" i="1" l="1"/>
  <c r="CC61" i="1" s="1"/>
  <c r="CE61" i="1"/>
  <c r="CF61" i="1"/>
  <c r="CD61" i="1"/>
  <c r="CG61" i="1" s="1"/>
  <c r="CH61" i="1" s="1"/>
  <c r="A67" i="1"/>
  <c r="B67" i="1"/>
  <c r="C67" i="1" s="1"/>
  <c r="D67" i="1"/>
  <c r="H67" i="1" s="1"/>
  <c r="I67" i="1" s="1"/>
  <c r="G67" i="1"/>
  <c r="E67" i="1"/>
  <c r="A68" i="1" l="1"/>
  <c r="B68" i="1"/>
  <c r="C68" i="1"/>
  <c r="D68" i="1"/>
  <c r="H68" i="1" s="1"/>
  <c r="I68" i="1" s="1"/>
  <c r="G68" i="1"/>
  <c r="E68" i="1"/>
  <c r="CB62" i="1"/>
  <c r="CC62" i="1"/>
  <c r="CD62" i="1"/>
  <c r="CG62" i="1" s="1"/>
  <c r="CH62" i="1" s="1"/>
  <c r="CE62" i="1"/>
  <c r="CF62" i="1"/>
  <c r="CB63" i="1" l="1"/>
  <c r="CC63" i="1"/>
  <c r="CF63" i="1"/>
  <c r="CD63" i="1"/>
  <c r="CG63" i="1" s="1"/>
  <c r="CH63" i="1" s="1"/>
  <c r="CE63" i="1"/>
  <c r="A69" i="1"/>
  <c r="B69" i="1"/>
  <c r="C69" i="1"/>
  <c r="D69" i="1"/>
  <c r="H69" i="1" s="1"/>
  <c r="I69" i="1" s="1"/>
  <c r="G69" i="1"/>
  <c r="E69" i="1"/>
  <c r="A70" i="1" l="1"/>
  <c r="B70" i="1"/>
  <c r="C70" i="1"/>
  <c r="D70" i="1"/>
  <c r="H70" i="1" s="1"/>
  <c r="I70" i="1" s="1"/>
  <c r="E70" i="1"/>
  <c r="G70" i="1"/>
  <c r="CB64" i="1"/>
  <c r="CC64" i="1"/>
  <c r="CD64" i="1"/>
  <c r="CG64" i="1" s="1"/>
  <c r="CH64" i="1" s="1"/>
  <c r="CE64" i="1"/>
  <c r="CF64" i="1"/>
  <c r="CB65" i="1" l="1"/>
  <c r="CC65" i="1"/>
  <c r="CE65" i="1"/>
  <c r="CF65" i="1"/>
  <c r="CD65" i="1"/>
  <c r="CG65" i="1" s="1"/>
  <c r="CH65" i="1" s="1"/>
  <c r="A71" i="1"/>
  <c r="B71" i="1"/>
  <c r="C71" i="1"/>
  <c r="D71" i="1"/>
  <c r="H71" i="1" s="1"/>
  <c r="I71" i="1" s="1"/>
  <c r="E71" i="1"/>
  <c r="G71" i="1"/>
  <c r="A72" i="1" l="1"/>
  <c r="B72" i="1"/>
  <c r="C72" i="1"/>
  <c r="D72" i="1"/>
  <c r="H72" i="1" s="1"/>
  <c r="I72" i="1" s="1"/>
  <c r="E72" i="1"/>
  <c r="G72" i="1"/>
  <c r="CB66" i="1"/>
  <c r="CC66" i="1"/>
  <c r="CD66" i="1"/>
  <c r="CG66" i="1" s="1"/>
  <c r="CH66" i="1" s="1"/>
  <c r="CF66" i="1"/>
  <c r="CE66" i="1"/>
  <c r="CB67" i="1" l="1"/>
  <c r="CC67" i="1"/>
  <c r="CF67" i="1"/>
  <c r="CD67" i="1"/>
  <c r="CG67" i="1" s="1"/>
  <c r="CH67" i="1" s="1"/>
  <c r="CE67" i="1"/>
  <c r="A73" i="1"/>
  <c r="B73" i="1"/>
  <c r="C73" i="1"/>
  <c r="D73" i="1"/>
  <c r="H73" i="1" s="1"/>
  <c r="I73" i="1" s="1"/>
  <c r="E73" i="1"/>
  <c r="G73" i="1"/>
  <c r="A74" i="1" l="1"/>
  <c r="B74" i="1"/>
  <c r="C74" i="1"/>
  <c r="D74" i="1"/>
  <c r="H74" i="1" s="1"/>
  <c r="I74" i="1" s="1"/>
  <c r="G74" i="1"/>
  <c r="E74" i="1"/>
  <c r="CB68" i="1"/>
  <c r="CC68" i="1"/>
  <c r="CD68" i="1"/>
  <c r="CG68" i="1" s="1"/>
  <c r="CH68" i="1" s="1"/>
  <c r="CE68" i="1"/>
  <c r="CF68" i="1"/>
  <c r="CB69" i="1" l="1"/>
  <c r="CC69" i="1"/>
  <c r="CE69" i="1"/>
  <c r="CF69" i="1"/>
  <c r="CD69" i="1"/>
  <c r="CG69" i="1" s="1"/>
  <c r="CH69" i="1" s="1"/>
  <c r="A75" i="1"/>
  <c r="C75" i="1"/>
  <c r="D75" i="1"/>
  <c r="H75" i="1" s="1"/>
  <c r="I75" i="1" s="1"/>
  <c r="B75" i="1"/>
  <c r="E75" i="1"/>
  <c r="G75" i="1"/>
  <c r="A76" i="1" l="1"/>
  <c r="D76" i="1"/>
  <c r="B76" i="1"/>
  <c r="C76" i="1" s="1"/>
  <c r="E76" i="1"/>
  <c r="G76" i="1"/>
  <c r="CB70" i="1"/>
  <c r="CC70" i="1"/>
  <c r="CD70" i="1"/>
  <c r="CG70" i="1" s="1"/>
  <c r="CH70" i="1" s="1"/>
  <c r="CE70" i="1"/>
  <c r="CF70" i="1"/>
  <c r="H76" i="1" l="1"/>
  <c r="I76" i="1" s="1"/>
  <c r="CB71" i="1"/>
  <c r="CC71" i="1"/>
  <c r="CD71" i="1"/>
  <c r="CG71" i="1" s="1"/>
  <c r="CH71" i="1" s="1"/>
  <c r="CE71" i="1"/>
  <c r="CF71" i="1"/>
  <c r="CB72" i="1" l="1"/>
  <c r="CC72" i="1"/>
  <c r="CD72" i="1"/>
  <c r="CG72" i="1" s="1"/>
  <c r="CH72" i="1" s="1"/>
  <c r="CF72" i="1"/>
  <c r="CE72" i="1"/>
  <c r="D77" i="1"/>
  <c r="E77" i="1"/>
  <c r="G77" i="1"/>
  <c r="A77" i="1"/>
  <c r="B77" i="1"/>
  <c r="C77" i="1" s="1"/>
  <c r="H77" i="1" l="1"/>
  <c r="I77" i="1" s="1"/>
  <c r="CB73" i="1"/>
  <c r="CC73" i="1"/>
  <c r="CD73" i="1"/>
  <c r="CG73" i="1" s="1"/>
  <c r="CH73" i="1" s="1"/>
  <c r="CE73" i="1"/>
  <c r="CF73" i="1"/>
  <c r="CB74" i="1" l="1"/>
  <c r="CC74" i="1"/>
  <c r="CE74" i="1"/>
  <c r="CF74" i="1"/>
  <c r="CD74" i="1"/>
  <c r="CG74" i="1" s="1"/>
  <c r="CH74" i="1" s="1"/>
  <c r="D78" i="1"/>
  <c r="A78" i="1"/>
  <c r="E78" i="1"/>
  <c r="G78" i="1"/>
  <c r="B78" i="1"/>
  <c r="C78" i="1" s="1"/>
  <c r="H78" i="1" l="1"/>
  <c r="I78" i="1" s="1"/>
  <c r="CB75" i="1"/>
  <c r="CC75" i="1"/>
  <c r="CD75" i="1"/>
  <c r="CG75" i="1" s="1"/>
  <c r="CH75" i="1" s="1"/>
  <c r="CF75" i="1"/>
  <c r="CE75" i="1"/>
  <c r="CB76" i="1" l="1"/>
  <c r="CC76" i="1"/>
  <c r="CE76" i="1"/>
  <c r="CF76" i="1"/>
  <c r="CD76" i="1"/>
  <c r="CG76" i="1" s="1"/>
  <c r="CH76" i="1" s="1"/>
  <c r="D79" i="1"/>
  <c r="A79" i="1"/>
  <c r="B79" i="1"/>
  <c r="C79" i="1" s="1"/>
  <c r="E79" i="1"/>
  <c r="G79" i="1"/>
  <c r="H79" i="1" l="1"/>
  <c r="I79" i="1" s="1"/>
  <c r="CB77" i="1"/>
  <c r="CC77" i="1"/>
  <c r="CD77" i="1"/>
  <c r="CG77" i="1" s="1"/>
  <c r="CH77" i="1" s="1"/>
  <c r="CE77" i="1"/>
  <c r="CF77" i="1"/>
  <c r="CB78" i="1" l="1"/>
  <c r="CC78" i="1"/>
  <c r="CD78" i="1"/>
  <c r="CG78" i="1" s="1"/>
  <c r="CH78" i="1" s="1"/>
  <c r="CE78" i="1"/>
  <c r="CF78" i="1"/>
  <c r="A80" i="1"/>
  <c r="B80" i="1"/>
  <c r="C80" i="1" s="1"/>
  <c r="D80" i="1"/>
  <c r="H80" i="1" s="1"/>
  <c r="I80" i="1" s="1"/>
  <c r="G80" i="1"/>
  <c r="E80" i="1"/>
  <c r="E81" i="1" l="1"/>
  <c r="G81" i="1"/>
  <c r="A81" i="1"/>
  <c r="D81" i="1"/>
  <c r="B81" i="1"/>
  <c r="C81" i="1" s="1"/>
  <c r="CB79" i="1"/>
  <c r="CC79" i="1"/>
  <c r="CD79" i="1"/>
  <c r="CG79" i="1" s="1"/>
  <c r="CH79" i="1" s="1"/>
  <c r="CE79" i="1"/>
  <c r="CF79" i="1"/>
  <c r="CB80" i="1" l="1"/>
  <c r="CC80" i="1"/>
  <c r="CD80" i="1"/>
  <c r="CG80" i="1" s="1"/>
  <c r="CH80" i="1" s="1"/>
  <c r="CE80" i="1"/>
  <c r="CF80" i="1"/>
  <c r="H81" i="1"/>
  <c r="I81" i="1" s="1"/>
  <c r="CB81" i="1" l="1"/>
  <c r="CC81" i="1"/>
  <c r="CD81" i="1"/>
  <c r="CG81" i="1" s="1"/>
  <c r="CH81" i="1" s="1"/>
  <c r="CE81" i="1"/>
  <c r="CF81" i="1"/>
  <c r="A82" i="1"/>
  <c r="B82" i="1"/>
  <c r="C82" i="1" s="1"/>
  <c r="D82" i="1"/>
  <c r="H82" i="1" s="1"/>
  <c r="I82" i="1" s="1"/>
  <c r="G82" i="1"/>
  <c r="E82" i="1"/>
  <c r="A83" i="1" l="1"/>
  <c r="B83" i="1"/>
  <c r="C83" i="1" s="1"/>
  <c r="D83" i="1"/>
  <c r="H83" i="1" s="1"/>
  <c r="I83" i="1" s="1"/>
  <c r="E83" i="1"/>
  <c r="G83" i="1"/>
  <c r="CB82" i="1"/>
  <c r="CC82" i="1"/>
  <c r="CD82" i="1"/>
  <c r="CG82" i="1" s="1"/>
  <c r="CH82" i="1" s="1"/>
  <c r="CE82" i="1"/>
  <c r="CF82" i="1"/>
  <c r="CB83" i="1" l="1"/>
  <c r="CC83" i="1"/>
  <c r="CD83" i="1"/>
  <c r="CG83" i="1" s="1"/>
  <c r="CH83" i="1" s="1"/>
  <c r="CE83" i="1"/>
  <c r="CF83" i="1"/>
  <c r="A84" i="1"/>
  <c r="B84" i="1"/>
  <c r="C84" i="1" s="1"/>
  <c r="D84" i="1"/>
  <c r="H84" i="1" s="1"/>
  <c r="I84" i="1" s="1"/>
  <c r="G84" i="1"/>
  <c r="E84" i="1"/>
  <c r="A85" i="1" l="1"/>
  <c r="B85" i="1"/>
  <c r="C85" i="1" s="1"/>
  <c r="D85" i="1"/>
  <c r="H85" i="1" s="1"/>
  <c r="I85" i="1" s="1"/>
  <c r="G85" i="1"/>
  <c r="E85" i="1"/>
  <c r="CB84" i="1"/>
  <c r="CC84" i="1"/>
  <c r="CD84" i="1"/>
  <c r="CG84" i="1" s="1"/>
  <c r="CH84" i="1" s="1"/>
  <c r="CE84" i="1"/>
  <c r="CF84" i="1"/>
  <c r="CB85" i="1" l="1"/>
  <c r="CC85" i="1"/>
  <c r="CD85" i="1"/>
  <c r="CG85" i="1" s="1"/>
  <c r="CH85" i="1" s="1"/>
  <c r="CE85" i="1"/>
  <c r="CF85" i="1"/>
  <c r="A86" i="1"/>
  <c r="B86" i="1"/>
  <c r="C86" i="1" s="1"/>
  <c r="D86" i="1"/>
  <c r="H86" i="1" s="1"/>
  <c r="I86" i="1" s="1"/>
  <c r="G86" i="1"/>
  <c r="E86" i="1"/>
  <c r="A87" i="1" l="1"/>
  <c r="B87" i="1"/>
  <c r="C87" i="1" s="1"/>
  <c r="D87" i="1"/>
  <c r="H87" i="1" s="1"/>
  <c r="I87" i="1" s="1"/>
  <c r="E87" i="1"/>
  <c r="G87" i="1"/>
  <c r="CB86" i="1"/>
  <c r="CC86" i="1"/>
  <c r="CE86" i="1"/>
  <c r="CD86" i="1"/>
  <c r="CG86" i="1" s="1"/>
  <c r="CH86" i="1" s="1"/>
  <c r="CF86" i="1"/>
  <c r="CB87" i="1" l="1"/>
  <c r="CC87" i="1"/>
  <c r="CD87" i="1"/>
  <c r="CG87" i="1" s="1"/>
  <c r="CH87" i="1" s="1"/>
  <c r="CE87" i="1"/>
  <c r="CF87" i="1"/>
  <c r="A88" i="1"/>
  <c r="B88" i="1"/>
  <c r="C88" i="1" s="1"/>
  <c r="D88" i="1"/>
  <c r="H88" i="1" s="1"/>
  <c r="I88" i="1" s="1"/>
  <c r="G88" i="1"/>
  <c r="E88" i="1"/>
  <c r="G89" i="1" l="1"/>
  <c r="A89" i="1"/>
  <c r="B89" i="1"/>
  <c r="C89" i="1" s="1"/>
  <c r="E89" i="1"/>
  <c r="D89" i="1"/>
  <c r="H89" i="1" s="1"/>
  <c r="I89" i="1" s="1"/>
  <c r="CB88" i="1"/>
  <c r="CC88" i="1"/>
  <c r="CD88" i="1"/>
  <c r="CG88" i="1" s="1"/>
  <c r="CH88" i="1" s="1"/>
  <c r="CF88" i="1"/>
  <c r="CE88" i="1"/>
  <c r="CB89" i="1" l="1"/>
  <c r="CC89" i="1"/>
  <c r="CD89" i="1"/>
  <c r="CG89" i="1" s="1"/>
  <c r="CH89" i="1" s="1"/>
  <c r="CE89" i="1"/>
  <c r="CF89" i="1"/>
  <c r="A90" i="1"/>
  <c r="B90" i="1"/>
  <c r="C90" i="1" s="1"/>
  <c r="D90" i="1"/>
  <c r="H90" i="1" s="1"/>
  <c r="I90" i="1" s="1"/>
  <c r="G90" i="1"/>
  <c r="E90" i="1"/>
  <c r="A91" i="1" l="1"/>
  <c r="B91" i="1"/>
  <c r="C91" i="1" s="1"/>
  <c r="D91" i="1"/>
  <c r="H91" i="1" s="1"/>
  <c r="I91" i="1" s="1"/>
  <c r="E91" i="1"/>
  <c r="G91" i="1"/>
  <c r="CB90" i="1"/>
  <c r="CC90" i="1"/>
  <c r="CD90" i="1"/>
  <c r="CG90" i="1" s="1"/>
  <c r="CH90" i="1" s="1"/>
  <c r="CE90" i="1"/>
  <c r="CF90" i="1"/>
  <c r="CB91" i="1" l="1"/>
  <c r="CC91" i="1"/>
  <c r="CD91" i="1"/>
  <c r="CG91" i="1" s="1"/>
  <c r="CH91" i="1" s="1"/>
  <c r="CE91" i="1"/>
  <c r="CF91" i="1"/>
  <c r="A92" i="1"/>
  <c r="B92" i="1"/>
  <c r="C92" i="1" s="1"/>
  <c r="D92" i="1"/>
  <c r="H92" i="1" s="1"/>
  <c r="I92" i="1" s="1"/>
  <c r="G92" i="1"/>
  <c r="E92" i="1"/>
  <c r="D93" i="1" l="1"/>
  <c r="E93" i="1"/>
  <c r="G93" i="1"/>
  <c r="A93" i="1"/>
  <c r="B93" i="1"/>
  <c r="C93" i="1" s="1"/>
  <c r="CB92" i="1"/>
  <c r="CC92" i="1"/>
  <c r="CD92" i="1"/>
  <c r="CG92" i="1" s="1"/>
  <c r="CH92" i="1" s="1"/>
  <c r="CE92" i="1"/>
  <c r="CF92" i="1"/>
  <c r="CB93" i="1" l="1"/>
  <c r="CC93" i="1"/>
  <c r="CD93" i="1"/>
  <c r="CG93" i="1" s="1"/>
  <c r="CH93" i="1" s="1"/>
  <c r="CE93" i="1"/>
  <c r="CF93" i="1"/>
  <c r="H93" i="1"/>
  <c r="I93" i="1" s="1"/>
  <c r="CB94" i="1" l="1"/>
  <c r="CC94" i="1"/>
  <c r="CD94" i="1"/>
  <c r="CG94" i="1" s="1"/>
  <c r="CH94" i="1" s="1"/>
  <c r="CE94" i="1"/>
  <c r="CF94" i="1"/>
  <c r="A94" i="1"/>
  <c r="B94" i="1"/>
  <c r="C94" i="1" s="1"/>
  <c r="D94" i="1"/>
  <c r="H94" i="1" s="1"/>
  <c r="I94" i="1" s="1"/>
  <c r="G94" i="1"/>
  <c r="E94" i="1"/>
  <c r="A95" i="1" l="1"/>
  <c r="B95" i="1"/>
  <c r="C95" i="1" s="1"/>
  <c r="D95" i="1"/>
  <c r="H95" i="1" s="1"/>
  <c r="I95" i="1" s="1"/>
  <c r="G95" i="1"/>
  <c r="E95" i="1"/>
  <c r="CB95" i="1"/>
  <c r="CC95" i="1"/>
  <c r="CD95" i="1"/>
  <c r="CG95" i="1" s="1"/>
  <c r="CH95" i="1" s="1"/>
  <c r="CE95" i="1"/>
  <c r="CF95" i="1"/>
  <c r="CB96" i="1" l="1"/>
  <c r="CC96" i="1"/>
  <c r="CD96" i="1"/>
  <c r="CG96" i="1" s="1"/>
  <c r="CH96" i="1" s="1"/>
  <c r="CE96" i="1"/>
  <c r="CF96" i="1"/>
  <c r="A96" i="1"/>
  <c r="B96" i="1"/>
  <c r="C96" i="1" s="1"/>
  <c r="D96" i="1"/>
  <c r="H96" i="1" s="1"/>
  <c r="I96" i="1" s="1"/>
  <c r="G96" i="1"/>
  <c r="E96" i="1"/>
  <c r="A97" i="1" l="1"/>
  <c r="B97" i="1"/>
  <c r="C97" i="1" s="1"/>
  <c r="D97" i="1"/>
  <c r="H97" i="1" s="1"/>
  <c r="I97" i="1" s="1"/>
  <c r="E97" i="1"/>
  <c r="G97" i="1"/>
  <c r="CB97" i="1"/>
  <c r="CC97" i="1"/>
  <c r="CD97" i="1"/>
  <c r="CG97" i="1" s="1"/>
  <c r="CH97" i="1" s="1"/>
  <c r="CE97" i="1"/>
  <c r="CF97" i="1"/>
  <c r="CB98" i="1" l="1"/>
  <c r="CC98" i="1"/>
  <c r="CD98" i="1"/>
  <c r="CG98" i="1" s="1"/>
  <c r="CH98" i="1" s="1"/>
  <c r="CE98" i="1"/>
  <c r="CF98" i="1"/>
  <c r="A98" i="1"/>
  <c r="B98" i="1"/>
  <c r="C98" i="1" s="1"/>
  <c r="D98" i="1"/>
  <c r="H98" i="1" s="1"/>
  <c r="I98" i="1" s="1"/>
  <c r="G98" i="1"/>
  <c r="E98" i="1"/>
  <c r="A99" i="1" l="1"/>
  <c r="D99" i="1"/>
  <c r="B99" i="1"/>
  <c r="C99" i="1" s="1"/>
  <c r="G99" i="1"/>
  <c r="E99" i="1"/>
  <c r="CB99" i="1"/>
  <c r="CC99" i="1"/>
  <c r="CD99" i="1"/>
  <c r="CG99" i="1" s="1"/>
  <c r="CH99" i="1" s="1"/>
  <c r="CE99" i="1"/>
  <c r="CF99" i="1"/>
  <c r="CB100" i="1" l="1"/>
  <c r="CC100" i="1"/>
  <c r="CE100" i="1"/>
  <c r="CF100" i="1"/>
  <c r="CD100" i="1"/>
  <c r="CG100" i="1" s="1"/>
  <c r="CH100" i="1" s="1"/>
  <c r="H99" i="1"/>
  <c r="I99" i="1" s="1"/>
  <c r="CB101" i="1" l="1"/>
  <c r="CC101" i="1"/>
  <c r="CD101" i="1"/>
  <c r="CG101" i="1" s="1"/>
  <c r="CH101" i="1" s="1"/>
  <c r="CE101" i="1"/>
  <c r="CF101" i="1"/>
  <c r="A100" i="1"/>
  <c r="B100" i="1"/>
  <c r="C100" i="1" s="1"/>
  <c r="D100" i="1"/>
  <c r="H100" i="1" s="1"/>
  <c r="I100" i="1" s="1"/>
  <c r="G100" i="1"/>
  <c r="E100" i="1"/>
  <c r="A101" i="1" l="1"/>
  <c r="B101" i="1"/>
  <c r="C101" i="1" s="1"/>
  <c r="D101" i="1"/>
  <c r="H101" i="1" s="1"/>
  <c r="I101" i="1" s="1"/>
  <c r="E101" i="1"/>
  <c r="G101" i="1"/>
  <c r="CB102" i="1"/>
  <c r="CC102" i="1"/>
  <c r="CD102" i="1"/>
  <c r="CG102" i="1" s="1"/>
  <c r="CH102" i="1" s="1"/>
  <c r="CE102" i="1"/>
  <c r="CF102" i="1"/>
  <c r="CB103" i="1" l="1"/>
  <c r="CC103" i="1"/>
  <c r="CD103" i="1"/>
  <c r="CG103" i="1" s="1"/>
  <c r="CH103" i="1" s="1"/>
  <c r="CE103" i="1"/>
  <c r="CF103" i="1"/>
  <c r="A102" i="1"/>
  <c r="B102" i="1"/>
  <c r="C102" i="1" s="1"/>
  <c r="D102" i="1"/>
  <c r="H102" i="1" s="1"/>
  <c r="I102" i="1" s="1"/>
  <c r="G102" i="1"/>
  <c r="E102" i="1"/>
  <c r="A103" i="1" l="1"/>
  <c r="D103" i="1"/>
  <c r="E103" i="1"/>
  <c r="G103" i="1"/>
  <c r="B103" i="1"/>
  <c r="C103" i="1" s="1"/>
  <c r="CB104" i="1"/>
  <c r="CC104" i="1"/>
  <c r="CD104" i="1"/>
  <c r="CG104" i="1" s="1"/>
  <c r="CH104" i="1" s="1"/>
  <c r="CE104" i="1"/>
  <c r="CF104" i="1"/>
  <c r="CB105" i="1" l="1"/>
  <c r="CC105" i="1"/>
  <c r="CD105" i="1"/>
  <c r="CG105" i="1" s="1"/>
  <c r="CH105" i="1" s="1"/>
  <c r="CE105" i="1"/>
  <c r="CF105" i="1"/>
  <c r="H103" i="1"/>
  <c r="I103" i="1" s="1"/>
  <c r="CB106" i="1" l="1"/>
  <c r="CC106" i="1"/>
  <c r="CD106" i="1"/>
  <c r="CG106" i="1" s="1"/>
  <c r="CH106" i="1" s="1"/>
  <c r="CE106" i="1"/>
  <c r="CF106" i="1"/>
  <c r="A104" i="1"/>
  <c r="B104" i="1"/>
  <c r="C104" i="1" s="1"/>
  <c r="D104" i="1"/>
  <c r="H104" i="1" s="1"/>
  <c r="I104" i="1" s="1"/>
  <c r="E104" i="1"/>
  <c r="G104" i="1"/>
  <c r="A105" i="1" l="1"/>
  <c r="B105" i="1"/>
  <c r="C105" i="1" s="1"/>
  <c r="D105" i="1"/>
  <c r="H105" i="1" s="1"/>
  <c r="I105" i="1" s="1"/>
  <c r="E105" i="1"/>
  <c r="G105" i="1"/>
  <c r="CB107" i="1"/>
  <c r="CC107" i="1"/>
  <c r="CD107" i="1"/>
  <c r="CG107" i="1" s="1"/>
  <c r="CH107" i="1" s="1"/>
  <c r="CE107" i="1"/>
  <c r="CF107" i="1"/>
  <c r="CB108" i="1" l="1"/>
  <c r="CC108" i="1" s="1"/>
  <c r="CD108" i="1"/>
  <c r="CG108" i="1" s="1"/>
  <c r="CH108" i="1" s="1"/>
  <c r="CE108" i="1"/>
  <c r="CF108" i="1"/>
  <c r="A106" i="1"/>
  <c r="B106" i="1"/>
  <c r="C106" i="1" s="1"/>
  <c r="D106" i="1"/>
  <c r="H106" i="1" s="1"/>
  <c r="I106" i="1" s="1"/>
  <c r="G106" i="1"/>
  <c r="E106" i="1"/>
  <c r="B107" i="1" l="1"/>
  <c r="C107" i="1" s="1"/>
  <c r="D107" i="1"/>
  <c r="H107" i="1" s="1"/>
  <c r="I107" i="1" s="1"/>
  <c r="E107" i="1"/>
  <c r="G107" i="1"/>
  <c r="A107" i="1"/>
  <c r="CB109" i="1"/>
  <c r="CC109" i="1" s="1"/>
  <c r="CD109" i="1"/>
  <c r="CG109" i="1" s="1"/>
  <c r="CH109" i="1" s="1"/>
  <c r="CE109" i="1"/>
  <c r="CF109" i="1"/>
  <c r="CB110" i="1" l="1"/>
  <c r="CC110" i="1" s="1"/>
  <c r="CD110" i="1"/>
  <c r="CG110" i="1" s="1"/>
  <c r="CH110" i="1" s="1"/>
  <c r="CE110" i="1"/>
  <c r="CF110" i="1"/>
  <c r="A108" i="1"/>
  <c r="B108" i="1"/>
  <c r="C108" i="1" s="1"/>
  <c r="D108" i="1"/>
  <c r="H108" i="1" s="1"/>
  <c r="I108" i="1" s="1"/>
  <c r="E108" i="1"/>
  <c r="G108" i="1"/>
  <c r="CB111" i="1" l="1"/>
  <c r="CE111" i="1"/>
  <c r="CF111" i="1"/>
  <c r="CC111" i="1"/>
  <c r="CD111" i="1"/>
  <c r="CG111" i="1" s="1"/>
  <c r="CH111" i="1" s="1"/>
  <c r="G109" i="1"/>
  <c r="B109" i="1"/>
  <c r="C109" i="1" s="1"/>
  <c r="A109" i="1"/>
  <c r="D109" i="1"/>
  <c r="H109" i="1" s="1"/>
  <c r="I109" i="1" s="1"/>
  <c r="E109" i="1"/>
  <c r="A110" i="1" l="1"/>
  <c r="D110" i="1"/>
  <c r="H110" i="1" s="1"/>
  <c r="I110" i="1" s="1"/>
  <c r="E110" i="1"/>
  <c r="G110" i="1"/>
  <c r="B110" i="1"/>
  <c r="C110" i="1"/>
  <c r="CB112" i="1"/>
  <c r="CC112" i="1"/>
  <c r="CD112" i="1"/>
  <c r="CE112" i="1"/>
  <c r="CF112" i="1"/>
  <c r="CG112" i="1"/>
  <c r="CH112" i="1" s="1"/>
  <c r="CF113" i="1" l="1"/>
  <c r="CB113" i="1"/>
  <c r="CC113" i="1"/>
  <c r="CD113" i="1"/>
  <c r="CG113" i="1" s="1"/>
  <c r="CH113" i="1" s="1"/>
  <c r="CE113" i="1"/>
  <c r="A111" i="1"/>
  <c r="B111" i="1"/>
  <c r="C111" i="1"/>
  <c r="D111" i="1"/>
  <c r="E111" i="1"/>
  <c r="G111" i="1"/>
  <c r="H111" i="1"/>
  <c r="I111" i="1" s="1"/>
  <c r="B112" i="1" l="1"/>
  <c r="C112" i="1"/>
  <c r="D112" i="1"/>
  <c r="E112" i="1"/>
  <c r="G112" i="1"/>
  <c r="H112" i="1"/>
  <c r="A112" i="1"/>
  <c r="I112" i="1"/>
  <c r="CB114" i="1"/>
  <c r="CC114" i="1"/>
  <c r="CD114" i="1"/>
  <c r="CE114" i="1"/>
  <c r="CF114" i="1"/>
  <c r="CG114" i="1"/>
  <c r="CH114" i="1" s="1"/>
  <c r="CB115" i="1" l="1"/>
  <c r="CC115" i="1"/>
  <c r="CD115" i="1"/>
  <c r="CE115" i="1"/>
  <c r="CF115" i="1"/>
  <c r="CG115" i="1"/>
  <c r="CH115" i="1"/>
  <c r="D113" i="1"/>
  <c r="E113" i="1"/>
  <c r="G113" i="1"/>
  <c r="B113" i="1"/>
  <c r="C113" i="1" s="1"/>
  <c r="H113" i="1" s="1"/>
  <c r="I113" i="1" s="1"/>
  <c r="A113" i="1"/>
  <c r="D114" i="1" l="1"/>
  <c r="E114" i="1"/>
  <c r="G114" i="1"/>
  <c r="A114" i="1"/>
  <c r="B114" i="1"/>
  <c r="C114" i="1"/>
  <c r="H114" i="1" s="1"/>
  <c r="I114" i="1" s="1"/>
  <c r="CB116" i="1"/>
  <c r="CC116" i="1"/>
  <c r="CE116" i="1"/>
  <c r="CD116" i="1"/>
  <c r="CF116" i="1"/>
  <c r="CG116" i="1"/>
  <c r="CH116" i="1"/>
  <c r="E115" i="1" l="1"/>
  <c r="G115" i="1"/>
  <c r="A115" i="1"/>
  <c r="B115" i="1"/>
  <c r="D115" i="1"/>
  <c r="H115" i="1" s="1"/>
  <c r="I115" i="1" s="1"/>
  <c r="C115" i="1"/>
  <c r="CB117" i="1"/>
  <c r="CC117" i="1"/>
  <c r="CD117" i="1"/>
  <c r="CE117" i="1"/>
  <c r="CF117" i="1"/>
  <c r="CG117" i="1" s="1"/>
  <c r="CH117" i="1" s="1"/>
  <c r="CB118" i="1" l="1"/>
  <c r="CC118" i="1"/>
  <c r="CF118" i="1"/>
  <c r="CD118" i="1"/>
  <c r="CG118" i="1" s="1"/>
  <c r="CH118" i="1" s="1"/>
  <c r="CE118" i="1"/>
  <c r="G116" i="1"/>
  <c r="A116" i="1"/>
  <c r="B116" i="1"/>
  <c r="C116" i="1" s="1"/>
  <c r="D116" i="1"/>
  <c r="H116" i="1" s="1"/>
  <c r="I116" i="1" s="1"/>
  <c r="E116" i="1"/>
  <c r="G117" i="1" l="1"/>
  <c r="B117" i="1"/>
  <c r="C117" i="1"/>
  <c r="D117" i="1"/>
  <c r="H117" i="1" s="1"/>
  <c r="I117" i="1" s="1"/>
  <c r="E117" i="1"/>
  <c r="A117" i="1"/>
  <c r="CB119" i="1"/>
  <c r="CC119" i="1"/>
  <c r="CD119" i="1"/>
  <c r="CE119" i="1"/>
  <c r="CG119" i="1" s="1"/>
  <c r="CH119" i="1" s="1"/>
  <c r="CF119" i="1"/>
  <c r="CB120" i="1" l="1"/>
  <c r="CC120" i="1"/>
  <c r="CD120" i="1"/>
  <c r="CE120" i="1"/>
  <c r="CF120" i="1"/>
  <c r="CG120" i="1"/>
  <c r="CH120" i="1"/>
  <c r="G118" i="1"/>
  <c r="A118" i="1"/>
  <c r="B118" i="1"/>
  <c r="C118" i="1" s="1"/>
  <c r="D118" i="1"/>
  <c r="H118" i="1" s="1"/>
  <c r="I118" i="1" s="1"/>
  <c r="E118" i="1"/>
  <c r="G119" i="1" l="1"/>
  <c r="A119" i="1"/>
  <c r="B119" i="1"/>
  <c r="C119" i="1"/>
  <c r="D119" i="1"/>
  <c r="H119" i="1" s="1"/>
  <c r="I119" i="1" s="1"/>
  <c r="E119" i="1"/>
  <c r="CB121" i="1"/>
  <c r="CC121" i="1"/>
  <c r="CD121" i="1"/>
  <c r="CE121" i="1"/>
  <c r="CF121" i="1"/>
  <c r="CG121" i="1"/>
  <c r="CH121" i="1" s="1"/>
  <c r="CB122" i="1" l="1"/>
  <c r="CC122" i="1" s="1"/>
  <c r="CG122" i="1" s="1"/>
  <c r="CH122" i="1" s="1"/>
  <c r="CD122" i="1"/>
  <c r="CE122" i="1"/>
  <c r="CF122" i="1"/>
  <c r="G120" i="1"/>
  <c r="D120" i="1"/>
  <c r="H120" i="1" s="1"/>
  <c r="I120" i="1" s="1"/>
  <c r="E120" i="1"/>
  <c r="A120" i="1"/>
  <c r="B120" i="1"/>
  <c r="C120" i="1"/>
  <c r="G121" i="1" l="1"/>
  <c r="A121" i="1"/>
  <c r="B121" i="1"/>
  <c r="C121" i="1"/>
  <c r="E121" i="1"/>
  <c r="D121" i="1"/>
  <c r="H121" i="1" s="1"/>
  <c r="I121" i="1" s="1"/>
  <c r="CB123" i="1"/>
  <c r="CC123" i="1"/>
  <c r="CD123" i="1"/>
  <c r="CE123" i="1"/>
  <c r="CF123" i="1"/>
  <c r="CG123" i="1"/>
  <c r="CH123" i="1"/>
  <c r="G122" i="1" l="1"/>
  <c r="A122" i="1"/>
  <c r="B122" i="1"/>
  <c r="C122" i="1"/>
  <c r="D122" i="1"/>
  <c r="H122" i="1" s="1"/>
  <c r="I122" i="1" s="1"/>
  <c r="E122" i="1"/>
  <c r="CB124" i="1"/>
  <c r="CC124" i="1"/>
  <c r="CD124" i="1"/>
  <c r="CE124" i="1"/>
  <c r="CF124" i="1"/>
  <c r="CG124" i="1"/>
  <c r="CH124" i="1" s="1"/>
  <c r="CB125" i="1" l="1"/>
  <c r="CC125" i="1"/>
  <c r="CD125" i="1"/>
  <c r="CE125" i="1"/>
  <c r="CF125" i="1"/>
  <c r="CG125" i="1"/>
  <c r="CH125" i="1" s="1"/>
  <c r="G123" i="1"/>
  <c r="A123" i="1"/>
  <c r="B123" i="1"/>
  <c r="C123" i="1"/>
  <c r="D123" i="1"/>
  <c r="H123" i="1" s="1"/>
  <c r="I123" i="1" s="1"/>
  <c r="E123" i="1"/>
  <c r="G124" i="1" l="1"/>
  <c r="A124" i="1"/>
  <c r="B124" i="1"/>
  <c r="C124" i="1"/>
  <c r="D124" i="1"/>
  <c r="H124" i="1" s="1"/>
  <c r="I124" i="1" s="1"/>
  <c r="E124" i="1"/>
  <c r="CB126" i="1"/>
  <c r="CC126" i="1"/>
  <c r="CD126" i="1"/>
  <c r="CE126" i="1"/>
  <c r="CF126" i="1"/>
  <c r="CG126" i="1"/>
  <c r="CH126" i="1" s="1"/>
  <c r="CB127" i="1" l="1"/>
  <c r="CC127" i="1"/>
  <c r="CD127" i="1"/>
  <c r="CG127" i="1" s="1"/>
  <c r="CH127" i="1" s="1"/>
  <c r="CE127" i="1"/>
  <c r="CF127" i="1"/>
  <c r="G125" i="1"/>
  <c r="A125" i="1"/>
  <c r="B125" i="1"/>
  <c r="C125" i="1"/>
  <c r="D125" i="1"/>
  <c r="H125" i="1" s="1"/>
  <c r="I125" i="1" s="1"/>
  <c r="E125" i="1"/>
  <c r="G126" i="1" l="1"/>
  <c r="E126" i="1"/>
  <c r="A126" i="1"/>
  <c r="B126" i="1"/>
  <c r="C126" i="1"/>
  <c r="D126" i="1"/>
  <c r="H126" i="1" s="1"/>
  <c r="I126" i="1" s="1"/>
  <c r="CB128" i="1"/>
  <c r="CC128" i="1"/>
  <c r="CD128" i="1"/>
  <c r="CE128" i="1"/>
  <c r="CF128" i="1"/>
  <c r="CG128" i="1" s="1"/>
  <c r="CH128" i="1" s="1"/>
  <c r="CB129" i="1" l="1"/>
  <c r="CC129" i="1"/>
  <c r="CD129" i="1"/>
  <c r="CE129" i="1"/>
  <c r="CF129" i="1"/>
  <c r="CG129" i="1"/>
  <c r="CH129" i="1" s="1"/>
  <c r="G127" i="1"/>
  <c r="A127" i="1"/>
  <c r="B127" i="1"/>
  <c r="C127" i="1"/>
  <c r="D127" i="1"/>
  <c r="H127" i="1" s="1"/>
  <c r="I127" i="1" s="1"/>
  <c r="E127" i="1"/>
  <c r="G128" i="1" l="1"/>
  <c r="A128" i="1"/>
  <c r="B128" i="1"/>
  <c r="C128" i="1"/>
  <c r="D128" i="1"/>
  <c r="H128" i="1" s="1"/>
  <c r="I128" i="1" s="1"/>
  <c r="E128" i="1"/>
  <c r="CB130" i="1"/>
  <c r="CC130" i="1"/>
  <c r="CF130" i="1"/>
  <c r="CD130" i="1"/>
  <c r="CG130" i="1" s="1"/>
  <c r="CH130" i="1" s="1"/>
  <c r="CE130" i="1"/>
  <c r="CB131" i="1" l="1"/>
  <c r="CC131" i="1"/>
  <c r="CD131" i="1"/>
  <c r="CE131" i="1"/>
  <c r="CF131" i="1"/>
  <c r="CG131" i="1"/>
  <c r="CH131" i="1"/>
  <c r="G129" i="1"/>
  <c r="D129" i="1"/>
  <c r="E129" i="1"/>
  <c r="A129" i="1"/>
  <c r="B129" i="1"/>
  <c r="C129" i="1" s="1"/>
  <c r="H129" i="1" l="1"/>
  <c r="I129" i="1" s="1"/>
  <c r="CB132" i="1"/>
  <c r="CC132" i="1"/>
  <c r="CD132" i="1"/>
  <c r="CE132" i="1"/>
  <c r="CF132" i="1"/>
  <c r="CG132" i="1"/>
  <c r="CH132" i="1"/>
  <c r="CB133" i="1" l="1"/>
  <c r="CC133" i="1"/>
  <c r="CE133" i="1"/>
  <c r="CF133" i="1"/>
  <c r="CD133" i="1"/>
  <c r="CG133" i="1" s="1"/>
  <c r="CH133" i="1" s="1"/>
  <c r="G130" i="1"/>
  <c r="A130" i="1"/>
  <c r="B130" i="1"/>
  <c r="C130" i="1"/>
  <c r="D130" i="1"/>
  <c r="H130" i="1" s="1"/>
  <c r="I130" i="1" s="1"/>
  <c r="E130" i="1"/>
  <c r="G131" i="1" l="1"/>
  <c r="A131" i="1"/>
  <c r="B131" i="1"/>
  <c r="C131" i="1"/>
  <c r="D131" i="1"/>
  <c r="H131" i="1" s="1"/>
  <c r="I131" i="1" s="1"/>
  <c r="E131" i="1"/>
  <c r="CB134" i="1"/>
  <c r="CC134" i="1"/>
  <c r="CF134" i="1"/>
  <c r="CE134" i="1"/>
  <c r="CD134" i="1"/>
  <c r="CG134" i="1" s="1"/>
  <c r="CH134" i="1" s="1"/>
  <c r="CB135" i="1" l="1"/>
  <c r="CC135" i="1"/>
  <c r="CD135" i="1"/>
  <c r="CE135" i="1"/>
  <c r="CF135" i="1"/>
  <c r="CG135" i="1"/>
  <c r="CH135" i="1"/>
  <c r="G132" i="1"/>
  <c r="D132" i="1"/>
  <c r="E132" i="1"/>
  <c r="A132" i="1"/>
  <c r="B132" i="1"/>
  <c r="C132" i="1" s="1"/>
  <c r="H132" i="1" l="1"/>
  <c r="I132" i="1" s="1"/>
  <c r="CB136" i="1"/>
  <c r="CC136" i="1"/>
  <c r="CD136" i="1"/>
  <c r="CE136" i="1"/>
  <c r="CF136" i="1"/>
  <c r="CG136" i="1"/>
  <c r="CH136" i="1" s="1"/>
  <c r="CB137" i="1" l="1"/>
  <c r="CC137" i="1"/>
  <c r="CD137" i="1"/>
  <c r="CE137" i="1"/>
  <c r="CF137" i="1"/>
  <c r="CG137" i="1"/>
  <c r="CH137" i="1" s="1"/>
  <c r="G133" i="1"/>
  <c r="A133" i="1"/>
  <c r="B133" i="1"/>
  <c r="C133" i="1"/>
  <c r="D133" i="1"/>
  <c r="E133" i="1" s="1"/>
  <c r="CB138" i="1" l="1"/>
  <c r="CC138" i="1"/>
  <c r="CD138" i="1"/>
  <c r="CE138" i="1"/>
  <c r="CF138" i="1"/>
  <c r="CG138" i="1"/>
  <c r="CH138" i="1"/>
  <c r="H133" i="1"/>
  <c r="I133" i="1" s="1"/>
  <c r="CB139" i="1" l="1"/>
  <c r="CC139" i="1"/>
  <c r="CD139" i="1"/>
  <c r="CE139" i="1"/>
  <c r="CF139" i="1"/>
  <c r="CG139" i="1"/>
  <c r="CH139" i="1"/>
  <c r="G134" i="1"/>
  <c r="A134" i="1"/>
  <c r="B134" i="1"/>
  <c r="C134" i="1"/>
  <c r="D134" i="1"/>
  <c r="E134" i="1" s="1"/>
  <c r="H134" i="1" l="1"/>
  <c r="I134" i="1" s="1"/>
  <c r="CB140" i="1"/>
  <c r="CE140" i="1"/>
  <c r="CF140" i="1"/>
  <c r="CD140" i="1"/>
  <c r="CG140" i="1" s="1"/>
  <c r="CH140" i="1" s="1"/>
  <c r="CC140" i="1"/>
  <c r="CB141" i="1" l="1"/>
  <c r="CC141" i="1"/>
  <c r="CD141" i="1"/>
  <c r="CG141" i="1" s="1"/>
  <c r="CH141" i="1" s="1"/>
  <c r="CF141" i="1"/>
  <c r="CE141" i="1"/>
  <c r="G135" i="1"/>
  <c r="B135" i="1"/>
  <c r="C135" i="1"/>
  <c r="D135" i="1"/>
  <c r="E135" i="1" s="1"/>
  <c r="A135" i="1"/>
  <c r="CB142" i="1" l="1"/>
  <c r="CC142" i="1"/>
  <c r="CD142" i="1"/>
  <c r="CE142" i="1"/>
  <c r="CF142" i="1"/>
  <c r="CG142" i="1"/>
  <c r="CH142" i="1" s="1"/>
  <c r="H135" i="1"/>
  <c r="I135" i="1" s="1"/>
  <c r="CB143" i="1" l="1"/>
  <c r="CC143" i="1"/>
  <c r="CD143" i="1"/>
  <c r="CE143" i="1"/>
  <c r="CF143" i="1"/>
  <c r="CG143" i="1"/>
  <c r="CH143" i="1" s="1"/>
  <c r="G136" i="1"/>
  <c r="A136" i="1"/>
  <c r="B136" i="1"/>
  <c r="C136" i="1"/>
  <c r="D136" i="1"/>
  <c r="E136" i="1" s="1"/>
  <c r="CB144" i="1" l="1"/>
  <c r="CE144" i="1"/>
  <c r="CF144" i="1"/>
  <c r="CC144" i="1"/>
  <c r="CD144" i="1"/>
  <c r="CG144" i="1" s="1"/>
  <c r="CH144" i="1" s="1"/>
  <c r="H136" i="1"/>
  <c r="I136" i="1" s="1"/>
  <c r="CB145" i="1" l="1"/>
  <c r="CC145" i="1"/>
  <c r="CD145" i="1"/>
  <c r="CE145" i="1"/>
  <c r="CF145" i="1"/>
  <c r="CG145" i="1"/>
  <c r="CH145" i="1"/>
  <c r="G137" i="1"/>
  <c r="A137" i="1"/>
  <c r="B137" i="1"/>
  <c r="C137" i="1"/>
  <c r="D137" i="1"/>
  <c r="E137" i="1" s="1"/>
  <c r="H137" i="1" l="1"/>
  <c r="I137" i="1" s="1"/>
  <c r="CB146" i="1"/>
  <c r="CC146" i="1"/>
  <c r="CD146" i="1"/>
  <c r="CF146" i="1"/>
  <c r="CE146" i="1"/>
  <c r="CG146" i="1" s="1"/>
  <c r="CH146" i="1" s="1"/>
  <c r="CB147" i="1" l="1"/>
  <c r="CC147" i="1"/>
  <c r="CD147" i="1"/>
  <c r="CE147" i="1"/>
  <c r="CF147" i="1"/>
  <c r="CG147" i="1" s="1"/>
  <c r="CH147" i="1" s="1"/>
  <c r="G138" i="1"/>
  <c r="A138" i="1"/>
  <c r="B138" i="1"/>
  <c r="C138" i="1"/>
  <c r="D138" i="1"/>
  <c r="E138" i="1" s="1"/>
  <c r="CD148" i="1" l="1"/>
  <c r="CE148" i="1"/>
  <c r="CF148" i="1"/>
  <c r="CB148" i="1"/>
  <c r="CC148" i="1" s="1"/>
  <c r="CG148" i="1" s="1"/>
  <c r="CH148" i="1" s="1"/>
  <c r="H138" i="1"/>
  <c r="I138" i="1" s="1"/>
  <c r="CF149" i="1" l="1"/>
  <c r="CB149" i="1"/>
  <c r="CC149" i="1"/>
  <c r="CD149" i="1"/>
  <c r="CG149" i="1" s="1"/>
  <c r="CH149" i="1" s="1"/>
  <c r="CE149" i="1"/>
  <c r="G139" i="1"/>
  <c r="A139" i="1"/>
  <c r="B139" i="1"/>
  <c r="C139" i="1"/>
  <c r="D139" i="1"/>
  <c r="E139" i="1" s="1"/>
  <c r="CB150" i="1" l="1"/>
  <c r="CC150" i="1"/>
  <c r="CD150" i="1"/>
  <c r="CE150" i="1"/>
  <c r="CF150" i="1"/>
  <c r="CG150" i="1" s="1"/>
  <c r="CH150" i="1" s="1"/>
  <c r="H139" i="1"/>
  <c r="I139" i="1" s="1"/>
  <c r="CF151" i="1" l="1"/>
  <c r="CB151" i="1"/>
  <c r="CC151" i="1" s="1"/>
  <c r="CD151" i="1"/>
  <c r="CG151" i="1" s="1"/>
  <c r="CH151" i="1" s="1"/>
  <c r="CE151" i="1"/>
  <c r="G140" i="1"/>
  <c r="A140" i="1"/>
  <c r="B140" i="1"/>
  <c r="C140" i="1"/>
  <c r="D140" i="1"/>
  <c r="E140" i="1" s="1"/>
  <c r="CB152" i="1" l="1"/>
  <c r="CC152" i="1"/>
  <c r="CD152" i="1"/>
  <c r="CF152" i="1"/>
  <c r="CE152" i="1"/>
  <c r="CG152" i="1"/>
  <c r="CH152" i="1"/>
  <c r="H140" i="1"/>
  <c r="I140" i="1" s="1"/>
  <c r="G141" i="1" l="1"/>
  <c r="A141" i="1"/>
  <c r="B141" i="1"/>
  <c r="C141" i="1"/>
  <c r="D141" i="1"/>
  <c r="E141" i="1" s="1"/>
  <c r="CB153" i="1"/>
  <c r="CC153" i="1"/>
  <c r="CD153" i="1"/>
  <c r="CE153" i="1"/>
  <c r="CF153" i="1"/>
  <c r="CG153" i="1"/>
  <c r="CH153" i="1"/>
  <c r="CE154" i="1" l="1"/>
  <c r="CF154" i="1"/>
  <c r="CB154" i="1"/>
  <c r="CC154" i="1"/>
  <c r="CD154" i="1"/>
  <c r="CG154" i="1" s="1"/>
  <c r="CH154" i="1" s="1"/>
  <c r="H141" i="1"/>
  <c r="I141" i="1" s="1"/>
  <c r="CB155" i="1" l="1"/>
  <c r="CC155" i="1"/>
  <c r="CD155" i="1"/>
  <c r="CG155" i="1" s="1"/>
  <c r="CH155" i="1" s="1"/>
  <c r="CE155" i="1"/>
  <c r="CF155" i="1"/>
  <c r="G142" i="1"/>
  <c r="A142" i="1"/>
  <c r="B142" i="1"/>
  <c r="C142" i="1"/>
  <c r="D142" i="1"/>
  <c r="E142" i="1" s="1"/>
  <c r="CB156" i="1" l="1"/>
  <c r="CC156" i="1"/>
  <c r="CD156" i="1"/>
  <c r="CE156" i="1"/>
  <c r="CF156" i="1"/>
  <c r="CG156" i="1" s="1"/>
  <c r="CH156" i="1" s="1"/>
  <c r="H142" i="1"/>
  <c r="I142" i="1" s="1"/>
  <c r="CB157" i="1" l="1"/>
  <c r="CD157" i="1"/>
  <c r="CE157" i="1"/>
  <c r="CF157" i="1"/>
  <c r="CC157" i="1"/>
  <c r="CG157" i="1" s="1"/>
  <c r="CH157" i="1" s="1"/>
  <c r="G143" i="1"/>
  <c r="A143" i="1"/>
  <c r="B143" i="1"/>
  <c r="C143" i="1"/>
  <c r="D143" i="1"/>
  <c r="E143" i="1" s="1"/>
  <c r="CB158" i="1" l="1"/>
  <c r="CC158" i="1"/>
  <c r="CD158" i="1"/>
  <c r="CF158" i="1"/>
  <c r="CE158" i="1"/>
  <c r="CG158" i="1"/>
  <c r="CH158" i="1"/>
  <c r="H143" i="1"/>
  <c r="I143" i="1" s="1"/>
  <c r="G144" i="1" l="1"/>
  <c r="B144" i="1"/>
  <c r="C144" i="1"/>
  <c r="D144" i="1"/>
  <c r="E144" i="1" s="1"/>
  <c r="A144" i="1"/>
  <c r="CB159" i="1"/>
  <c r="CC159" i="1"/>
  <c r="CD159" i="1"/>
  <c r="CE159" i="1"/>
  <c r="CF159" i="1"/>
  <c r="CG159" i="1"/>
  <c r="CH159" i="1" s="1"/>
  <c r="CD160" i="1" l="1"/>
  <c r="CE160" i="1"/>
  <c r="CF160" i="1"/>
  <c r="CB160" i="1"/>
  <c r="CC160" i="1" s="1"/>
  <c r="CG160" i="1" s="1"/>
  <c r="CH160" i="1" s="1"/>
  <c r="H144" i="1"/>
  <c r="I144" i="1" s="1"/>
  <c r="CE161" i="1" l="1"/>
  <c r="CF161" i="1"/>
  <c r="CB161" i="1"/>
  <c r="CC161" i="1"/>
  <c r="CD161" i="1"/>
  <c r="CG161" i="1" s="1"/>
  <c r="CH161" i="1" s="1"/>
  <c r="G145" i="1"/>
  <c r="A145" i="1"/>
  <c r="B145" i="1"/>
  <c r="C145" i="1"/>
  <c r="D145" i="1"/>
  <c r="E145" i="1" s="1"/>
  <c r="CB162" i="1" l="1"/>
  <c r="CC162" i="1"/>
  <c r="CD162" i="1"/>
  <c r="CG162" i="1" s="1"/>
  <c r="CH162" i="1" s="1"/>
  <c r="CE162" i="1"/>
  <c r="CF162" i="1"/>
  <c r="H145" i="1"/>
  <c r="I145" i="1" s="1"/>
  <c r="CB163" i="1" l="1"/>
  <c r="CD163" i="1"/>
  <c r="CC163" i="1"/>
  <c r="CE163" i="1"/>
  <c r="CF163" i="1"/>
  <c r="CG163" i="1"/>
  <c r="CH163" i="1"/>
  <c r="G146" i="1"/>
  <c r="A146" i="1"/>
  <c r="B146" i="1"/>
  <c r="C146" i="1"/>
  <c r="D146" i="1"/>
  <c r="E146" i="1" s="1"/>
  <c r="H146" i="1" l="1"/>
  <c r="I146" i="1" s="1"/>
  <c r="CB164" i="1"/>
  <c r="CC164" i="1"/>
  <c r="CD164" i="1"/>
  <c r="CE164" i="1"/>
  <c r="CF164" i="1"/>
  <c r="CG164" i="1" s="1"/>
  <c r="CH164" i="1" s="1"/>
  <c r="CB165" i="1" l="1"/>
  <c r="CC165" i="1"/>
  <c r="CE165" i="1"/>
  <c r="CD165" i="1"/>
  <c r="CF165" i="1"/>
  <c r="CG165" i="1"/>
  <c r="CH165" i="1"/>
  <c r="G147" i="1"/>
  <c r="D147" i="1"/>
  <c r="E147" i="1" s="1"/>
  <c r="A147" i="1"/>
  <c r="B147" i="1"/>
  <c r="C147" i="1" s="1"/>
  <c r="H147" i="1" l="1"/>
  <c r="I147" i="1" s="1"/>
  <c r="CB166" i="1"/>
  <c r="CC166" i="1"/>
  <c r="CD166" i="1"/>
  <c r="CE166" i="1"/>
  <c r="CF166" i="1"/>
  <c r="CG166" i="1"/>
  <c r="CH166" i="1"/>
  <c r="CB167" i="1" l="1"/>
  <c r="CC167" i="1"/>
  <c r="CD167" i="1"/>
  <c r="CE167" i="1"/>
  <c r="CF167" i="1"/>
  <c r="CG167" i="1"/>
  <c r="CH167" i="1" s="1"/>
  <c r="G148" i="1"/>
  <c r="A148" i="1"/>
  <c r="B148" i="1"/>
  <c r="C148" i="1"/>
  <c r="D148" i="1"/>
  <c r="E148" i="1" s="1"/>
  <c r="CB168" i="1" l="1"/>
  <c r="CC168" i="1"/>
  <c r="CD168" i="1"/>
  <c r="CE168" i="1"/>
  <c r="CF168" i="1"/>
  <c r="CG168" i="1"/>
  <c r="CH168" i="1" s="1"/>
  <c r="H148" i="1"/>
  <c r="I148" i="1" s="1"/>
  <c r="CB169" i="1" l="1"/>
  <c r="CC169" i="1"/>
  <c r="CD169" i="1"/>
  <c r="CE169" i="1"/>
  <c r="CF169" i="1"/>
  <c r="CG169" i="1" s="1"/>
  <c r="CH169" i="1" s="1"/>
  <c r="G149" i="1"/>
  <c r="B149" i="1"/>
  <c r="A149" i="1"/>
  <c r="C149" i="1"/>
  <c r="D149" i="1"/>
  <c r="E149" i="1" s="1"/>
  <c r="CB170" i="1" l="1"/>
  <c r="CC170" i="1"/>
  <c r="CD170" i="1"/>
  <c r="CE170" i="1"/>
  <c r="CF170" i="1"/>
  <c r="CG170" i="1" s="1"/>
  <c r="CH170" i="1" s="1"/>
  <c r="H149" i="1"/>
  <c r="I149" i="1" s="1"/>
  <c r="CB171" i="1" l="1"/>
  <c r="CC171" i="1"/>
  <c r="CD171" i="1"/>
  <c r="CE171" i="1"/>
  <c r="CF171" i="1"/>
  <c r="CG171" i="1"/>
  <c r="CH171" i="1"/>
  <c r="G150" i="1"/>
  <c r="A150" i="1"/>
  <c r="B150" i="1"/>
  <c r="C150" i="1"/>
  <c r="D150" i="1"/>
  <c r="E150" i="1" s="1"/>
  <c r="CB172" i="1" l="1"/>
  <c r="CC172" i="1"/>
  <c r="CD172" i="1"/>
  <c r="CF172" i="1"/>
  <c r="CE172" i="1"/>
  <c r="CG172" i="1" s="1"/>
  <c r="CH172" i="1" s="1"/>
  <c r="H150" i="1"/>
  <c r="I150" i="1" s="1"/>
  <c r="CB173" i="1" l="1"/>
  <c r="CC173" i="1"/>
  <c r="CD173" i="1"/>
  <c r="CE173" i="1"/>
  <c r="CF173" i="1"/>
  <c r="CG173" i="1" s="1"/>
  <c r="CH173" i="1" s="1"/>
  <c r="G151" i="1"/>
  <c r="A151" i="1"/>
  <c r="B151" i="1"/>
  <c r="C151" i="1"/>
  <c r="D151" i="1"/>
  <c r="E151" i="1" s="1"/>
  <c r="CB174" i="1" l="1"/>
  <c r="CC174" i="1" s="1"/>
  <c r="CG174" i="1" s="1"/>
  <c r="CH174" i="1" s="1"/>
  <c r="CD174" i="1"/>
  <c r="CE174" i="1"/>
  <c r="CF174" i="1"/>
  <c r="H151" i="1"/>
  <c r="I151" i="1" s="1"/>
  <c r="CB175" i="1" l="1"/>
  <c r="CC175" i="1"/>
  <c r="CD175" i="1"/>
  <c r="CE175" i="1"/>
  <c r="CF175" i="1"/>
  <c r="CG175" i="1"/>
  <c r="CH175" i="1" s="1"/>
  <c r="G152" i="1"/>
  <c r="D152" i="1"/>
  <c r="E152" i="1" s="1"/>
  <c r="A152" i="1"/>
  <c r="B152" i="1"/>
  <c r="C152" i="1"/>
  <c r="CB176" i="1" l="1"/>
  <c r="CC176" i="1"/>
  <c r="CD176" i="1"/>
  <c r="CE176" i="1"/>
  <c r="CF176" i="1"/>
  <c r="CG176" i="1"/>
  <c r="CH176" i="1"/>
  <c r="H152" i="1"/>
  <c r="I152" i="1" s="1"/>
  <c r="CB177" i="1" l="1"/>
  <c r="CC177" i="1"/>
  <c r="CD177" i="1"/>
  <c r="CE177" i="1"/>
  <c r="CF177" i="1"/>
  <c r="CG177" i="1"/>
  <c r="CH177" i="1"/>
  <c r="G153" i="1"/>
  <c r="A153" i="1"/>
  <c r="D153" i="1"/>
  <c r="E153" i="1" s="1"/>
  <c r="B153" i="1"/>
  <c r="C153" i="1" s="1"/>
  <c r="H153" i="1" l="1"/>
  <c r="I153" i="1" s="1"/>
  <c r="CB178" i="1"/>
  <c r="CD178" i="1"/>
  <c r="CC178" i="1"/>
  <c r="CE178" i="1"/>
  <c r="CF178" i="1"/>
  <c r="CG178" i="1" s="1"/>
  <c r="CH178" i="1" s="1"/>
  <c r="CB179" i="1" l="1"/>
  <c r="CD179" i="1"/>
  <c r="CC179" i="1"/>
  <c r="CE179" i="1"/>
  <c r="CF179" i="1"/>
  <c r="CG179" i="1"/>
  <c r="CH179" i="1"/>
  <c r="G154" i="1"/>
  <c r="A154" i="1"/>
  <c r="B154" i="1"/>
  <c r="C154" i="1"/>
  <c r="D154" i="1"/>
  <c r="E154" i="1" s="1"/>
  <c r="CB180" i="1" l="1"/>
  <c r="CD180" i="1"/>
  <c r="CC180" i="1"/>
  <c r="CE180" i="1"/>
  <c r="CF180" i="1"/>
  <c r="CG180" i="1"/>
  <c r="CH180" i="1"/>
  <c r="H154" i="1"/>
  <c r="I154" i="1" s="1"/>
  <c r="G155" i="1" l="1"/>
  <c r="H155" i="1"/>
  <c r="A155" i="1"/>
  <c r="B155" i="1"/>
  <c r="D155" i="1"/>
  <c r="E155" i="1" s="1"/>
  <c r="C155" i="1"/>
  <c r="I155" i="1"/>
  <c r="CB181" i="1"/>
  <c r="CD181" i="1"/>
  <c r="CC181" i="1"/>
  <c r="CE181" i="1"/>
  <c r="CF181" i="1"/>
  <c r="CG181" i="1"/>
  <c r="CH181" i="1" s="1"/>
  <c r="CB182" i="1" l="1"/>
  <c r="CC182" i="1"/>
  <c r="CD182" i="1"/>
  <c r="CF182" i="1"/>
  <c r="CE182" i="1"/>
  <c r="CG182" i="1"/>
  <c r="CH182" i="1"/>
  <c r="G156" i="1"/>
  <c r="H156" i="1"/>
  <c r="A156" i="1"/>
  <c r="B156" i="1"/>
  <c r="C156" i="1"/>
  <c r="D156" i="1"/>
  <c r="E156" i="1" s="1"/>
  <c r="I156" i="1"/>
  <c r="CB183" i="1" l="1"/>
  <c r="CC183" i="1"/>
  <c r="CD183" i="1"/>
  <c r="CE183" i="1"/>
  <c r="CF183" i="1"/>
  <c r="CG183" i="1"/>
  <c r="CH183" i="1" s="1"/>
  <c r="G157" i="1"/>
  <c r="C157" i="1"/>
  <c r="D157" i="1"/>
  <c r="E157" i="1" s="1"/>
  <c r="H157" i="1"/>
  <c r="I157" i="1"/>
  <c r="A157" i="1"/>
  <c r="B157" i="1"/>
  <c r="CB184" i="1" l="1"/>
  <c r="CC184" i="1"/>
  <c r="CD184" i="1"/>
  <c r="CE184" i="1"/>
  <c r="CF184" i="1"/>
  <c r="CG184" i="1"/>
  <c r="CH184" i="1"/>
  <c r="G158" i="1"/>
  <c r="H158" i="1"/>
  <c r="I158" i="1"/>
  <c r="B158" i="1"/>
  <c r="C158" i="1"/>
  <c r="D158" i="1"/>
  <c r="E158" i="1" s="1"/>
  <c r="A158" i="1"/>
  <c r="G159" i="1" l="1"/>
  <c r="A159" i="1"/>
  <c r="B159" i="1"/>
  <c r="C159" i="1"/>
  <c r="D159" i="1"/>
  <c r="E159" i="1" s="1"/>
  <c r="H159" i="1"/>
  <c r="I159" i="1" s="1"/>
  <c r="CB185" i="1"/>
  <c r="CC185" i="1"/>
  <c r="CD185" i="1"/>
  <c r="CE185" i="1"/>
  <c r="CF185" i="1"/>
  <c r="CG185" i="1"/>
  <c r="CH185" i="1" s="1"/>
  <c r="CD186" i="1" l="1"/>
  <c r="CE186" i="1"/>
  <c r="CF186" i="1"/>
  <c r="CB186" i="1"/>
  <c r="CC186" i="1"/>
  <c r="CG186" i="1" s="1"/>
  <c r="CH186" i="1" s="1"/>
  <c r="G160" i="1"/>
  <c r="D160" i="1"/>
  <c r="H160" i="1"/>
  <c r="I160" i="1"/>
  <c r="A160" i="1"/>
  <c r="B160" i="1"/>
  <c r="C160" i="1"/>
  <c r="CF187" i="1" l="1"/>
  <c r="CD187" i="1"/>
  <c r="CE187" i="1"/>
  <c r="CB187" i="1"/>
  <c r="CC187" i="1" s="1"/>
  <c r="E160" i="1"/>
  <c r="G161" i="1"/>
  <c r="B161" i="1"/>
  <c r="A161" i="1"/>
  <c r="C161" i="1"/>
  <c r="D161" i="1"/>
  <c r="E161" i="1" s="1"/>
  <c r="H161" i="1"/>
  <c r="I161" i="1"/>
  <c r="CG187" i="1" l="1"/>
  <c r="CH187" i="1" s="1"/>
  <c r="G162" i="1"/>
  <c r="A162" i="1"/>
  <c r="B162" i="1"/>
  <c r="D162" i="1"/>
  <c r="H162" i="1"/>
  <c r="I162" i="1"/>
  <c r="C162" i="1"/>
  <c r="E162" i="1" l="1"/>
  <c r="G163" i="1"/>
  <c r="A163" i="1"/>
  <c r="B163" i="1"/>
  <c r="C163" i="1"/>
  <c r="D163" i="1"/>
  <c r="E163" i="1" s="1"/>
  <c r="H163" i="1"/>
  <c r="I163" i="1"/>
  <c r="CB188" i="1"/>
  <c r="CC188" i="1"/>
  <c r="CD188" i="1"/>
  <c r="CE188" i="1"/>
  <c r="CF188" i="1"/>
  <c r="CG188" i="1"/>
  <c r="CH188" i="1" s="1"/>
  <c r="CB189" i="1" l="1"/>
  <c r="CC189" i="1"/>
  <c r="CD189" i="1"/>
  <c r="CF189" i="1"/>
  <c r="CE189" i="1"/>
  <c r="CG189" i="1" s="1"/>
  <c r="CH189" i="1" s="1"/>
  <c r="G164" i="1"/>
  <c r="A164" i="1"/>
  <c r="B164" i="1"/>
  <c r="C164" i="1"/>
  <c r="D164" i="1"/>
  <c r="E164" i="1" s="1"/>
  <c r="H164" i="1"/>
  <c r="I164" i="1"/>
  <c r="CB190" i="1" l="1"/>
  <c r="CC190" i="1"/>
  <c r="CD190" i="1"/>
  <c r="CE190" i="1"/>
  <c r="CF190" i="1"/>
  <c r="CG190" i="1" s="1"/>
  <c r="CH190" i="1" s="1"/>
  <c r="G165" i="1"/>
  <c r="C165" i="1"/>
  <c r="D165" i="1"/>
  <c r="E165" i="1" s="1"/>
  <c r="H165" i="1"/>
  <c r="I165" i="1"/>
  <c r="A165" i="1"/>
  <c r="B165" i="1"/>
  <c r="CB191" i="1" l="1"/>
  <c r="CC191" i="1"/>
  <c r="CD191" i="1"/>
  <c r="CE191" i="1"/>
  <c r="CF191" i="1"/>
  <c r="CG191" i="1"/>
  <c r="CH191" i="1"/>
  <c r="G166" i="1"/>
  <c r="H166" i="1"/>
  <c r="I166" i="1"/>
  <c r="B166" i="1"/>
  <c r="C166" i="1"/>
  <c r="D166" i="1"/>
  <c r="E166" i="1" s="1"/>
  <c r="A166" i="1"/>
  <c r="CB192" i="1" l="1"/>
  <c r="CC192" i="1"/>
  <c r="CD192" i="1"/>
  <c r="CE192" i="1"/>
  <c r="CF192" i="1"/>
  <c r="CG192" i="1"/>
  <c r="CH192" i="1"/>
  <c r="H167" i="1"/>
  <c r="I167" i="1"/>
  <c r="A167" i="1"/>
  <c r="B167" i="1"/>
  <c r="C167" i="1"/>
  <c r="D167" i="1"/>
  <c r="E167" i="1" s="1"/>
  <c r="G167" i="1"/>
  <c r="H168" i="1" l="1"/>
  <c r="I168" i="1"/>
  <c r="A168" i="1"/>
  <c r="B168" i="1"/>
  <c r="C168" i="1"/>
  <c r="D168" i="1"/>
  <c r="E168" i="1" s="1"/>
  <c r="G168" i="1"/>
  <c r="CB193" i="1"/>
  <c r="CC193" i="1"/>
  <c r="CD193" i="1"/>
  <c r="CE193" i="1"/>
  <c r="CF193" i="1"/>
  <c r="CG193" i="1"/>
  <c r="CH193" i="1"/>
  <c r="H169" i="1" l="1"/>
  <c r="I169" i="1"/>
  <c r="G169" i="1"/>
  <c r="A169" i="1"/>
  <c r="B169" i="1"/>
  <c r="C169" i="1"/>
  <c r="D169" i="1"/>
  <c r="E169" i="1" s="1"/>
  <c r="CD194" i="1"/>
  <c r="CE194" i="1"/>
  <c r="CF194" i="1"/>
  <c r="CB194" i="1"/>
  <c r="CC194" i="1"/>
  <c r="CG194" i="1" s="1"/>
  <c r="CH194" i="1" s="1"/>
  <c r="CF195" i="1" l="1"/>
  <c r="CB195" i="1"/>
  <c r="CD195" i="1"/>
  <c r="CG195" i="1" s="1"/>
  <c r="CH195" i="1" s="1"/>
  <c r="CE195" i="1"/>
  <c r="CC195" i="1"/>
  <c r="H170" i="1"/>
  <c r="I170" i="1"/>
  <c r="A170" i="1"/>
  <c r="B170" i="1"/>
  <c r="C170" i="1"/>
  <c r="D170" i="1"/>
  <c r="E170" i="1" s="1"/>
  <c r="G170" i="1"/>
  <c r="CE196" i="1" l="1"/>
  <c r="CF196" i="1"/>
  <c r="CB196" i="1"/>
  <c r="CC196" i="1"/>
  <c r="CD196" i="1"/>
  <c r="CG196" i="1" s="1"/>
  <c r="CH196" i="1" s="1"/>
  <c r="H171" i="1"/>
  <c r="I171" i="1"/>
  <c r="B171" i="1"/>
  <c r="C171" i="1"/>
  <c r="D171" i="1"/>
  <c r="E171" i="1" s="1"/>
  <c r="G171" i="1"/>
  <c r="A171" i="1"/>
  <c r="CB197" i="1" l="1"/>
  <c r="CC197" i="1"/>
  <c r="CD197" i="1"/>
  <c r="CE197" i="1"/>
  <c r="CF197" i="1"/>
  <c r="CG197" i="1"/>
  <c r="CH197" i="1"/>
  <c r="H172" i="1"/>
  <c r="I172" i="1"/>
  <c r="A172" i="1"/>
  <c r="C172" i="1"/>
  <c r="B172" i="1"/>
  <c r="D172" i="1"/>
  <c r="E172" i="1" s="1"/>
  <c r="G172" i="1"/>
  <c r="H173" i="1" l="1"/>
  <c r="I173" i="1"/>
  <c r="A173" i="1"/>
  <c r="B173" i="1"/>
  <c r="C173" i="1"/>
  <c r="D173" i="1"/>
  <c r="E173" i="1" s="1"/>
  <c r="G173" i="1"/>
  <c r="CB198" i="1"/>
  <c r="CC198" i="1"/>
  <c r="CE198" i="1"/>
  <c r="CF198" i="1"/>
  <c r="CD198" i="1"/>
  <c r="CG198" i="1" s="1"/>
  <c r="CH198" i="1" s="1"/>
  <c r="CB199" i="1" l="1"/>
  <c r="CC199" i="1"/>
  <c r="CD199" i="1"/>
  <c r="CE199" i="1"/>
  <c r="CF199" i="1"/>
  <c r="CG199" i="1"/>
  <c r="CH199" i="1"/>
  <c r="H174" i="1"/>
  <c r="I174" i="1"/>
  <c r="D174" i="1"/>
  <c r="G174" i="1"/>
  <c r="A174" i="1"/>
  <c r="B174" i="1"/>
  <c r="C174" i="1"/>
  <c r="E174" i="1" l="1"/>
  <c r="CB200" i="1"/>
  <c r="CC200" i="1"/>
  <c r="CD200" i="1"/>
  <c r="CE200" i="1"/>
  <c r="CF200" i="1"/>
  <c r="CG200" i="1"/>
  <c r="CH200" i="1"/>
  <c r="H175" i="1"/>
  <c r="I175" i="1"/>
  <c r="A175" i="1"/>
  <c r="B175" i="1"/>
  <c r="C175" i="1"/>
  <c r="D175" i="1"/>
  <c r="E175" i="1" s="1"/>
  <c r="G175" i="1"/>
  <c r="CB201" i="1" l="1"/>
  <c r="CC201" i="1"/>
  <c r="CD201" i="1"/>
  <c r="CE201" i="1"/>
  <c r="CF201" i="1"/>
  <c r="CG201" i="1"/>
  <c r="CH201" i="1" s="1"/>
  <c r="H176" i="1"/>
  <c r="I176" i="1"/>
  <c r="A176" i="1"/>
  <c r="B176" i="1"/>
  <c r="C176" i="1"/>
  <c r="D176" i="1"/>
  <c r="E176" i="1" s="1"/>
  <c r="G176" i="1"/>
  <c r="CB202" i="1" l="1"/>
  <c r="CC202" i="1"/>
  <c r="CD202" i="1"/>
  <c r="CE202" i="1"/>
  <c r="CF202" i="1"/>
  <c r="CG202" i="1"/>
  <c r="CH202" i="1" s="1"/>
  <c r="H177" i="1"/>
  <c r="I177" i="1"/>
  <c r="G177" i="1"/>
  <c r="A177" i="1"/>
  <c r="B177" i="1"/>
  <c r="C177" i="1"/>
  <c r="D177" i="1"/>
  <c r="E177" i="1" s="1"/>
  <c r="CB203" i="1" l="1"/>
  <c r="CC203" i="1"/>
  <c r="CD203" i="1"/>
  <c r="CE203" i="1"/>
  <c r="CF203" i="1"/>
  <c r="CG203" i="1" s="1"/>
  <c r="CH203" i="1" s="1"/>
  <c r="H178" i="1"/>
  <c r="I178" i="1"/>
  <c r="A178" i="1"/>
  <c r="B178" i="1"/>
  <c r="C178" i="1"/>
  <c r="D178" i="1"/>
  <c r="E178" i="1" s="1"/>
  <c r="G178" i="1"/>
  <c r="CB204" i="1" l="1"/>
  <c r="CC204" i="1"/>
  <c r="CD204" i="1"/>
  <c r="CE204" i="1"/>
  <c r="CF204" i="1"/>
  <c r="CG204" i="1"/>
  <c r="CH204" i="1"/>
  <c r="H179" i="1"/>
  <c r="I179" i="1"/>
  <c r="A179" i="1"/>
  <c r="B179" i="1"/>
  <c r="C179" i="1"/>
  <c r="D179" i="1"/>
  <c r="E179" i="1" s="1"/>
  <c r="G179" i="1"/>
  <c r="CB205" i="1" l="1"/>
  <c r="CC205" i="1"/>
  <c r="CD205" i="1"/>
  <c r="CE205" i="1"/>
  <c r="CF205" i="1"/>
  <c r="CG205" i="1"/>
  <c r="CH205" i="1"/>
  <c r="H180" i="1"/>
  <c r="I180" i="1"/>
  <c r="G180" i="1"/>
  <c r="A180" i="1"/>
  <c r="D180" i="1"/>
  <c r="B180" i="1"/>
  <c r="C180" i="1"/>
  <c r="CB206" i="1" l="1"/>
  <c r="CC206" i="1"/>
  <c r="CD206" i="1"/>
  <c r="CE206" i="1"/>
  <c r="CF206" i="1"/>
  <c r="CG206" i="1"/>
  <c r="CH206" i="1"/>
  <c r="H181" i="1"/>
  <c r="I181" i="1"/>
  <c r="A181" i="1"/>
  <c r="B181" i="1"/>
  <c r="C181" i="1"/>
  <c r="D181" i="1"/>
  <c r="G181" i="1"/>
  <c r="E180" i="1"/>
  <c r="E181" i="1" l="1"/>
  <c r="H182" i="1"/>
  <c r="I182" i="1"/>
  <c r="A182" i="1"/>
  <c r="B182" i="1"/>
  <c r="C182" i="1"/>
  <c r="D182" i="1"/>
  <c r="E182" i="1" s="1"/>
  <c r="G182" i="1"/>
  <c r="CB207" i="1"/>
  <c r="CC207" i="1"/>
  <c r="CD207" i="1"/>
  <c r="CE207" i="1"/>
  <c r="CF207" i="1"/>
  <c r="CG207" i="1"/>
  <c r="CH207" i="1" s="1"/>
  <c r="CB208" i="1" l="1"/>
  <c r="CC208" i="1"/>
  <c r="CD208" i="1"/>
  <c r="CE208" i="1"/>
  <c r="CF208" i="1"/>
  <c r="CG208" i="1"/>
  <c r="CH208" i="1"/>
  <c r="H183" i="1"/>
  <c r="I183" i="1"/>
  <c r="C183" i="1"/>
  <c r="D183" i="1"/>
  <c r="E183" i="1" s="1"/>
  <c r="G183" i="1"/>
  <c r="B183" i="1"/>
  <c r="A183" i="1"/>
  <c r="CB209" i="1" l="1"/>
  <c r="CC209" i="1"/>
  <c r="CD209" i="1"/>
  <c r="CE209" i="1"/>
  <c r="CF209" i="1"/>
  <c r="CG209" i="1"/>
  <c r="CH209" i="1"/>
  <c r="H184" i="1"/>
  <c r="I184" i="1"/>
  <c r="G184" i="1"/>
  <c r="A184" i="1"/>
  <c r="B184" i="1"/>
  <c r="C184" i="1"/>
  <c r="D184" i="1"/>
  <c r="E184" i="1" s="1"/>
  <c r="CB210" i="1" l="1"/>
  <c r="CC210" i="1"/>
  <c r="CD210" i="1"/>
  <c r="CE210" i="1"/>
  <c r="CF210" i="1"/>
  <c r="CG210" i="1"/>
  <c r="CH210" i="1"/>
  <c r="H185" i="1"/>
  <c r="I185" i="1"/>
  <c r="A185" i="1"/>
  <c r="B185" i="1"/>
  <c r="C185" i="1"/>
  <c r="D185" i="1"/>
  <c r="E185" i="1" s="1"/>
  <c r="G185" i="1"/>
  <c r="H186" i="1" l="1"/>
  <c r="I186" i="1"/>
  <c r="A186" i="1"/>
  <c r="B186" i="1"/>
  <c r="C186" i="1"/>
  <c r="D186" i="1"/>
  <c r="E186" i="1" s="1"/>
  <c r="G186" i="1"/>
  <c r="CB211" i="1"/>
  <c r="CC211" i="1"/>
  <c r="CD211" i="1"/>
  <c r="CE211" i="1"/>
  <c r="CF211" i="1"/>
  <c r="CG211" i="1"/>
  <c r="CH211" i="1"/>
  <c r="CB212" i="1" l="1"/>
  <c r="CC212" i="1"/>
  <c r="CD212" i="1"/>
  <c r="CE212" i="1"/>
  <c r="CF212" i="1"/>
  <c r="CG212" i="1"/>
  <c r="CH212" i="1" s="1"/>
  <c r="H187" i="1"/>
  <c r="I187" i="1"/>
  <c r="A187" i="1"/>
  <c r="B187" i="1"/>
  <c r="C187" i="1"/>
  <c r="D187" i="1"/>
  <c r="E187" i="1" s="1"/>
  <c r="G187" i="1"/>
  <c r="CB213" i="1" l="1"/>
  <c r="CC213" i="1"/>
  <c r="CD213" i="1"/>
  <c r="CE213" i="1"/>
  <c r="CF213" i="1"/>
  <c r="CG213" i="1"/>
  <c r="CH213" i="1"/>
  <c r="H188" i="1"/>
  <c r="I188" i="1"/>
  <c r="A188" i="1"/>
  <c r="B188" i="1"/>
  <c r="C188" i="1"/>
  <c r="D188" i="1"/>
  <c r="E188" i="1" s="1"/>
  <c r="G188" i="1"/>
  <c r="H189" i="1" l="1"/>
  <c r="I189" i="1"/>
  <c r="A189" i="1"/>
  <c r="B189" i="1"/>
  <c r="C189" i="1"/>
  <c r="D189" i="1"/>
  <c r="E189" i="1" s="1"/>
  <c r="G189" i="1"/>
  <c r="CB214" i="1"/>
  <c r="CC214" i="1"/>
  <c r="CD214" i="1"/>
  <c r="CE214" i="1"/>
  <c r="CF214" i="1"/>
  <c r="CG214" i="1"/>
  <c r="CH214" i="1" s="1"/>
  <c r="CB215" i="1" l="1"/>
  <c r="CC215" i="1"/>
  <c r="CD215" i="1"/>
  <c r="CE215" i="1"/>
  <c r="CF215" i="1"/>
  <c r="CG215" i="1"/>
  <c r="CH215" i="1" s="1"/>
  <c r="H190" i="1"/>
  <c r="I190" i="1"/>
  <c r="B190" i="1"/>
  <c r="C190" i="1"/>
  <c r="D190" i="1"/>
  <c r="E190" i="1" s="1"/>
  <c r="G190" i="1"/>
  <c r="A190" i="1"/>
  <c r="CB216" i="1" l="1"/>
  <c r="CC216" i="1"/>
  <c r="CD216" i="1"/>
  <c r="CE216" i="1"/>
  <c r="CF216" i="1"/>
  <c r="CG216" i="1" s="1"/>
  <c r="CH216" i="1" s="1"/>
  <c r="H191" i="1"/>
  <c r="I191" i="1"/>
  <c r="D191" i="1"/>
  <c r="G191" i="1"/>
  <c r="A191" i="1"/>
  <c r="B191" i="1"/>
  <c r="C191" i="1"/>
  <c r="CB217" i="1" l="1"/>
  <c r="CC217" i="1"/>
  <c r="CD217" i="1"/>
  <c r="CE217" i="1"/>
  <c r="CF217" i="1"/>
  <c r="CG217" i="1"/>
  <c r="CH217" i="1"/>
  <c r="H192" i="1"/>
  <c r="I192" i="1"/>
  <c r="G192" i="1"/>
  <c r="A192" i="1"/>
  <c r="B192" i="1"/>
  <c r="C192" i="1"/>
  <c r="D192" i="1"/>
  <c r="E191" i="1"/>
  <c r="E192" i="1" l="1"/>
  <c r="H193" i="1"/>
  <c r="I193" i="1"/>
  <c r="A193" i="1"/>
  <c r="B193" i="1"/>
  <c r="C193" i="1"/>
  <c r="D193" i="1"/>
  <c r="E193" i="1" s="1"/>
  <c r="G193" i="1"/>
  <c r="CB218" i="1"/>
  <c r="CC218" i="1"/>
  <c r="CD218" i="1"/>
  <c r="CE218" i="1"/>
  <c r="CF218" i="1"/>
  <c r="CG218" i="1"/>
  <c r="CH218" i="1"/>
  <c r="CB219" i="1" l="1"/>
  <c r="CC219" i="1"/>
  <c r="CD219" i="1"/>
  <c r="CE219" i="1"/>
  <c r="CF219" i="1"/>
  <c r="CG219" i="1"/>
  <c r="CH219" i="1"/>
  <c r="H194" i="1"/>
  <c r="I194" i="1"/>
  <c r="A194" i="1"/>
  <c r="B194" i="1"/>
  <c r="C194" i="1"/>
  <c r="D194" i="1"/>
  <c r="E194" i="1" s="1"/>
  <c r="G194" i="1"/>
  <c r="H195" i="1" l="1"/>
  <c r="I195" i="1"/>
  <c r="A195" i="1"/>
  <c r="B195" i="1"/>
  <c r="C195" i="1"/>
  <c r="D195" i="1"/>
  <c r="E195" i="1" s="1"/>
  <c r="G195" i="1"/>
  <c r="CB220" i="1"/>
  <c r="CC220" i="1"/>
  <c r="CD220" i="1"/>
  <c r="CE220" i="1"/>
  <c r="CF220" i="1"/>
  <c r="CG220" i="1"/>
  <c r="CH220" i="1"/>
  <c r="CB221" i="1" l="1"/>
  <c r="CC221" i="1"/>
  <c r="CD221" i="1"/>
  <c r="CE221" i="1"/>
  <c r="CF221" i="1"/>
  <c r="CG221" i="1"/>
  <c r="CH221" i="1"/>
  <c r="H196" i="1"/>
  <c r="I196" i="1"/>
  <c r="A196" i="1"/>
  <c r="B196" i="1"/>
  <c r="C196" i="1"/>
  <c r="D196" i="1"/>
  <c r="E196" i="1" s="1"/>
  <c r="G196" i="1"/>
  <c r="H197" i="1" l="1"/>
  <c r="A197" i="1"/>
  <c r="B197" i="1"/>
  <c r="C197" i="1"/>
  <c r="D197" i="1"/>
  <c r="E197" i="1" s="1"/>
  <c r="G197" i="1"/>
  <c r="I197" i="1"/>
  <c r="CB222" i="1"/>
  <c r="CC222" i="1"/>
  <c r="CD222" i="1"/>
  <c r="CE222" i="1"/>
  <c r="CF222" i="1"/>
  <c r="CG222" i="1"/>
  <c r="CH222" i="1"/>
  <c r="CB223" i="1" l="1"/>
  <c r="CC223" i="1"/>
  <c r="CD223" i="1"/>
  <c r="CE223" i="1"/>
  <c r="CF223" i="1"/>
  <c r="CG223" i="1"/>
  <c r="CH223" i="1" s="1"/>
  <c r="H198" i="1"/>
  <c r="A198" i="1"/>
  <c r="B198" i="1"/>
  <c r="C198" i="1"/>
  <c r="D198" i="1"/>
  <c r="E198" i="1" s="1"/>
  <c r="G198" i="1"/>
  <c r="I198" i="1"/>
  <c r="CB224" i="1" l="1"/>
  <c r="CC224" i="1"/>
  <c r="CD224" i="1"/>
  <c r="CE224" i="1"/>
  <c r="CF224" i="1"/>
  <c r="CG224" i="1"/>
  <c r="CH224" i="1" s="1"/>
  <c r="H199" i="1"/>
  <c r="B199" i="1"/>
  <c r="C199" i="1"/>
  <c r="D199" i="1"/>
  <c r="E199" i="1" s="1"/>
  <c r="G199" i="1"/>
  <c r="I199" i="1"/>
  <c r="A199" i="1"/>
  <c r="CB225" i="1" l="1"/>
  <c r="CC225" i="1"/>
  <c r="CD225" i="1"/>
  <c r="CE225" i="1"/>
  <c r="CF225" i="1"/>
  <c r="CG225" i="1"/>
  <c r="CH225" i="1" s="1"/>
  <c r="H200" i="1"/>
  <c r="C200" i="1"/>
  <c r="D200" i="1"/>
  <c r="E200" i="1" s="1"/>
  <c r="G200" i="1"/>
  <c r="I200" i="1"/>
  <c r="A200" i="1"/>
  <c r="B200" i="1"/>
  <c r="CB226" i="1" l="1"/>
  <c r="CC226" i="1"/>
  <c r="CD226" i="1"/>
  <c r="CE226" i="1"/>
  <c r="CF226" i="1"/>
  <c r="CG226" i="1"/>
  <c r="CH226" i="1"/>
  <c r="H201" i="1"/>
  <c r="D201" i="1"/>
  <c r="G201" i="1"/>
  <c r="I201" i="1"/>
  <c r="A201" i="1"/>
  <c r="B201" i="1"/>
  <c r="C201" i="1"/>
  <c r="E201" i="1" l="1"/>
  <c r="H202" i="1"/>
  <c r="G202" i="1"/>
  <c r="I202" i="1"/>
  <c r="A202" i="1"/>
  <c r="B202" i="1"/>
  <c r="C202" i="1"/>
  <c r="D202" i="1"/>
  <c r="E202" i="1" s="1"/>
  <c r="CB227" i="1"/>
  <c r="CC227" i="1"/>
  <c r="CD227" i="1"/>
  <c r="CE227" i="1"/>
  <c r="CF227" i="1"/>
  <c r="CG227" i="1"/>
  <c r="CH227" i="1"/>
  <c r="H203" i="1" l="1"/>
  <c r="G203" i="1"/>
  <c r="I203" i="1"/>
  <c r="A203" i="1"/>
  <c r="B203" i="1"/>
  <c r="C203" i="1"/>
  <c r="D203" i="1"/>
  <c r="E203" i="1" s="1"/>
  <c r="CB228" i="1"/>
  <c r="CC228" i="1"/>
  <c r="CD228" i="1"/>
  <c r="CE228" i="1"/>
  <c r="CF228" i="1"/>
  <c r="CG228" i="1"/>
  <c r="CH228" i="1" s="1"/>
  <c r="CB229" i="1" l="1"/>
  <c r="CC229" i="1"/>
  <c r="CD229" i="1"/>
  <c r="CE229" i="1"/>
  <c r="CF229" i="1"/>
  <c r="CG229" i="1"/>
  <c r="CH229" i="1"/>
  <c r="H204" i="1"/>
  <c r="I204" i="1"/>
  <c r="D204" i="1"/>
  <c r="G204" i="1"/>
  <c r="G216" i="1" s="1"/>
  <c r="G228" i="1" s="1"/>
  <c r="G240" i="1" s="1"/>
  <c r="G252" i="1" s="1"/>
  <c r="G264" i="1" s="1"/>
  <c r="G276" i="1" s="1"/>
  <c r="G288" i="1" s="1"/>
  <c r="G300" i="1" s="1"/>
  <c r="G312" i="1" s="1"/>
  <c r="G324" i="1" s="1"/>
  <c r="G336" i="1" s="1"/>
  <c r="G348" i="1" s="1"/>
  <c r="G360" i="1" s="1"/>
  <c r="G372" i="1" s="1"/>
  <c r="G384" i="1" s="1"/>
  <c r="G396" i="1" s="1"/>
  <c r="G408" i="1" s="1"/>
  <c r="A204" i="1"/>
  <c r="B204" i="1"/>
  <c r="C204" i="1"/>
  <c r="H205" i="1" l="1"/>
  <c r="A205" i="1"/>
  <c r="B205" i="1"/>
  <c r="C205" i="1"/>
  <c r="D205" i="1"/>
  <c r="G205" i="1"/>
  <c r="G217" i="1" s="1"/>
  <c r="G229" i="1" s="1"/>
  <c r="G241" i="1" s="1"/>
  <c r="G253" i="1" s="1"/>
  <c r="G265" i="1" s="1"/>
  <c r="G277" i="1" s="1"/>
  <c r="G289" i="1" s="1"/>
  <c r="G301" i="1" s="1"/>
  <c r="G313" i="1" s="1"/>
  <c r="G325" i="1" s="1"/>
  <c r="G337" i="1" s="1"/>
  <c r="G349" i="1" s="1"/>
  <c r="G361" i="1" s="1"/>
  <c r="G373" i="1" s="1"/>
  <c r="G385" i="1" s="1"/>
  <c r="G397" i="1" s="1"/>
  <c r="G409" i="1" s="1"/>
  <c r="I205" i="1"/>
  <c r="CB230" i="1"/>
  <c r="CC230" i="1"/>
  <c r="CD230" i="1"/>
  <c r="CE230" i="1"/>
  <c r="CF230" i="1"/>
  <c r="CG230" i="1" s="1"/>
  <c r="CH230" i="1" s="1"/>
  <c r="E204" i="1"/>
  <c r="CB231" i="1" l="1"/>
  <c r="CC231" i="1"/>
  <c r="CD231" i="1"/>
  <c r="CE231" i="1"/>
  <c r="CF231" i="1"/>
  <c r="CG231" i="1"/>
  <c r="CH231" i="1" s="1"/>
  <c r="E205" i="1"/>
  <c r="A206" i="1"/>
  <c r="C206" i="1"/>
  <c r="D206" i="1"/>
  <c r="E206" i="1" s="1"/>
  <c r="G206" i="1"/>
  <c r="G218" i="1" s="1"/>
  <c r="G230" i="1" s="1"/>
  <c r="G242" i="1" s="1"/>
  <c r="G254" i="1" s="1"/>
  <c r="G266" i="1" s="1"/>
  <c r="G278" i="1" s="1"/>
  <c r="G290" i="1" s="1"/>
  <c r="G302" i="1" s="1"/>
  <c r="G314" i="1" s="1"/>
  <c r="G326" i="1" s="1"/>
  <c r="G338" i="1" s="1"/>
  <c r="G350" i="1" s="1"/>
  <c r="G362" i="1" s="1"/>
  <c r="G374" i="1" s="1"/>
  <c r="G386" i="1" s="1"/>
  <c r="G398" i="1" s="1"/>
  <c r="H206" i="1"/>
  <c r="I206" i="1" s="1"/>
  <c r="B206" i="1"/>
  <c r="A207" i="1" l="1"/>
  <c r="B207" i="1"/>
  <c r="C207" i="1"/>
  <c r="D207" i="1"/>
  <c r="E207" i="1" s="1"/>
  <c r="G207" i="1"/>
  <c r="G219" i="1" s="1"/>
  <c r="G231" i="1" s="1"/>
  <c r="G243" i="1" s="1"/>
  <c r="G255" i="1" s="1"/>
  <c r="G267" i="1" s="1"/>
  <c r="G279" i="1" s="1"/>
  <c r="G291" i="1" s="1"/>
  <c r="G303" i="1" s="1"/>
  <c r="G315" i="1" s="1"/>
  <c r="G327" i="1" s="1"/>
  <c r="G339" i="1" s="1"/>
  <c r="G351" i="1" s="1"/>
  <c r="G363" i="1" s="1"/>
  <c r="G375" i="1" s="1"/>
  <c r="G387" i="1" s="1"/>
  <c r="G399" i="1" s="1"/>
  <c r="H207" i="1"/>
  <c r="I207" i="1"/>
  <c r="CB232" i="1"/>
  <c r="CC232" i="1"/>
  <c r="CD232" i="1"/>
  <c r="CF232" i="1"/>
  <c r="CE232" i="1"/>
  <c r="CG232" i="1"/>
  <c r="CH232" i="1" s="1"/>
  <c r="CB233" i="1" l="1"/>
  <c r="CC233" i="1"/>
  <c r="CD233" i="1"/>
  <c r="CF233" i="1"/>
  <c r="CE233" i="1"/>
  <c r="CG233" i="1"/>
  <c r="CH233" i="1"/>
  <c r="A208" i="1"/>
  <c r="C208" i="1"/>
  <c r="D208" i="1"/>
  <c r="E208" i="1" s="1"/>
  <c r="G208" i="1"/>
  <c r="G220" i="1" s="1"/>
  <c r="G232" i="1" s="1"/>
  <c r="G244" i="1" s="1"/>
  <c r="G256" i="1" s="1"/>
  <c r="G268" i="1" s="1"/>
  <c r="G280" i="1" s="1"/>
  <c r="G292" i="1" s="1"/>
  <c r="G304" i="1" s="1"/>
  <c r="G316" i="1" s="1"/>
  <c r="G328" i="1" s="1"/>
  <c r="G340" i="1" s="1"/>
  <c r="G352" i="1" s="1"/>
  <c r="G364" i="1" s="1"/>
  <c r="G376" i="1" s="1"/>
  <c r="G388" i="1" s="1"/>
  <c r="G400" i="1" s="1"/>
  <c r="H208" i="1"/>
  <c r="I208" i="1" s="1"/>
  <c r="B208" i="1"/>
  <c r="A209" i="1" l="1"/>
  <c r="B209" i="1"/>
  <c r="C209" i="1"/>
  <c r="D209" i="1"/>
  <c r="E209" i="1" s="1"/>
  <c r="G209" i="1"/>
  <c r="G221" i="1" s="1"/>
  <c r="G233" i="1" s="1"/>
  <c r="G245" i="1" s="1"/>
  <c r="G257" i="1" s="1"/>
  <c r="G269" i="1" s="1"/>
  <c r="G281" i="1" s="1"/>
  <c r="G293" i="1" s="1"/>
  <c r="G305" i="1" s="1"/>
  <c r="G317" i="1" s="1"/>
  <c r="G329" i="1" s="1"/>
  <c r="G341" i="1" s="1"/>
  <c r="G353" i="1" s="1"/>
  <c r="G365" i="1" s="1"/>
  <c r="G377" i="1" s="1"/>
  <c r="G389" i="1" s="1"/>
  <c r="G401" i="1" s="1"/>
  <c r="H209" i="1"/>
  <c r="I209" i="1"/>
  <c r="CB234" i="1"/>
  <c r="CC234" i="1"/>
  <c r="CD234" i="1"/>
  <c r="CF234" i="1"/>
  <c r="CE234" i="1"/>
  <c r="CG234" i="1"/>
  <c r="CH234" i="1"/>
  <c r="G210" i="1" l="1"/>
  <c r="G222" i="1" s="1"/>
  <c r="G234" i="1" s="1"/>
  <c r="G246" i="1" s="1"/>
  <c r="G258" i="1" s="1"/>
  <c r="G270" i="1" s="1"/>
  <c r="G282" i="1" s="1"/>
  <c r="G294" i="1" s="1"/>
  <c r="G306" i="1" s="1"/>
  <c r="G318" i="1" s="1"/>
  <c r="G330" i="1" s="1"/>
  <c r="G342" i="1" s="1"/>
  <c r="G354" i="1" s="1"/>
  <c r="G366" i="1" s="1"/>
  <c r="G378" i="1" s="1"/>
  <c r="G390" i="1" s="1"/>
  <c r="G402" i="1" s="1"/>
  <c r="H210" i="1"/>
  <c r="I210" i="1"/>
  <c r="A210" i="1"/>
  <c r="B210" i="1"/>
  <c r="C210" i="1"/>
  <c r="D210" i="1"/>
  <c r="E210" i="1" s="1"/>
  <c r="CB235" i="1"/>
  <c r="CC235" i="1"/>
  <c r="CD235" i="1"/>
  <c r="CF235" i="1"/>
  <c r="CE235" i="1"/>
  <c r="CG235" i="1"/>
  <c r="CH235" i="1"/>
  <c r="CB236" i="1" l="1"/>
  <c r="CC236" i="1"/>
  <c r="CD236" i="1"/>
  <c r="CF236" i="1"/>
  <c r="CE236" i="1"/>
  <c r="CG236" i="1"/>
  <c r="CH236" i="1"/>
  <c r="A211" i="1"/>
  <c r="B211" i="1"/>
  <c r="C211" i="1"/>
  <c r="D211" i="1"/>
  <c r="E211" i="1" s="1"/>
  <c r="G211" i="1"/>
  <c r="G223" i="1" s="1"/>
  <c r="G235" i="1" s="1"/>
  <c r="G247" i="1" s="1"/>
  <c r="G259" i="1" s="1"/>
  <c r="G271" i="1" s="1"/>
  <c r="G283" i="1" s="1"/>
  <c r="G295" i="1" s="1"/>
  <c r="G307" i="1" s="1"/>
  <c r="G319" i="1" s="1"/>
  <c r="G331" i="1" s="1"/>
  <c r="G343" i="1" s="1"/>
  <c r="G355" i="1" s="1"/>
  <c r="G367" i="1" s="1"/>
  <c r="G379" i="1" s="1"/>
  <c r="G391" i="1" s="1"/>
  <c r="G403" i="1" s="1"/>
  <c r="H211" i="1"/>
  <c r="I211" i="1" s="1"/>
  <c r="D212" i="1" l="1"/>
  <c r="G212" i="1"/>
  <c r="G224" i="1" s="1"/>
  <c r="G236" i="1" s="1"/>
  <c r="G248" i="1" s="1"/>
  <c r="G260" i="1" s="1"/>
  <c r="G272" i="1" s="1"/>
  <c r="G284" i="1" s="1"/>
  <c r="G296" i="1" s="1"/>
  <c r="G308" i="1" s="1"/>
  <c r="G320" i="1" s="1"/>
  <c r="G332" i="1" s="1"/>
  <c r="G344" i="1" s="1"/>
  <c r="G356" i="1" s="1"/>
  <c r="G368" i="1" s="1"/>
  <c r="G380" i="1" s="1"/>
  <c r="G392" i="1" s="1"/>
  <c r="G404" i="1" s="1"/>
  <c r="H212" i="1"/>
  <c r="I212" i="1"/>
  <c r="A212" i="1"/>
  <c r="B212" i="1"/>
  <c r="C212" i="1"/>
  <c r="CB237" i="1"/>
  <c r="CC237" i="1"/>
  <c r="CD237" i="1"/>
  <c r="CF237" i="1"/>
  <c r="CE237" i="1"/>
  <c r="CG237" i="1"/>
  <c r="CH237" i="1" s="1"/>
  <c r="CB238" i="1" l="1"/>
  <c r="CC238" i="1"/>
  <c r="CD238" i="1"/>
  <c r="CE238" i="1"/>
  <c r="CF238" i="1"/>
  <c r="CG238" i="1"/>
  <c r="CH238" i="1"/>
  <c r="A213" i="1"/>
  <c r="B213" i="1"/>
  <c r="C213" i="1"/>
  <c r="D213" i="1"/>
  <c r="G213" i="1"/>
  <c r="G225" i="1" s="1"/>
  <c r="G237" i="1" s="1"/>
  <c r="G249" i="1" s="1"/>
  <c r="G261" i="1" s="1"/>
  <c r="G273" i="1" s="1"/>
  <c r="G285" i="1" s="1"/>
  <c r="G297" i="1" s="1"/>
  <c r="G309" i="1" s="1"/>
  <c r="G321" i="1" s="1"/>
  <c r="G333" i="1" s="1"/>
  <c r="G345" i="1" s="1"/>
  <c r="G357" i="1" s="1"/>
  <c r="G369" i="1" s="1"/>
  <c r="G381" i="1" s="1"/>
  <c r="G393" i="1" s="1"/>
  <c r="G405" i="1" s="1"/>
  <c r="H213" i="1"/>
  <c r="I213" i="1"/>
  <c r="E212" i="1"/>
  <c r="B214" i="1" l="1"/>
  <c r="C214" i="1"/>
  <c r="D214" i="1"/>
  <c r="G214" i="1"/>
  <c r="G226" i="1" s="1"/>
  <c r="G238" i="1" s="1"/>
  <c r="G250" i="1" s="1"/>
  <c r="G262" i="1" s="1"/>
  <c r="G274" i="1" s="1"/>
  <c r="G286" i="1" s="1"/>
  <c r="G298" i="1" s="1"/>
  <c r="G310" i="1" s="1"/>
  <c r="G322" i="1" s="1"/>
  <c r="G334" i="1" s="1"/>
  <c r="G346" i="1" s="1"/>
  <c r="G358" i="1" s="1"/>
  <c r="G370" i="1" s="1"/>
  <c r="G382" i="1" s="1"/>
  <c r="G394" i="1" s="1"/>
  <c r="G406" i="1" s="1"/>
  <c r="H214" i="1"/>
  <c r="I214" i="1"/>
  <c r="A214" i="1"/>
  <c r="E213" i="1"/>
  <c r="CB239" i="1"/>
  <c r="CC239" i="1"/>
  <c r="CD239" i="1"/>
  <c r="CE239" i="1"/>
  <c r="CF239" i="1"/>
  <c r="CG239" i="1"/>
  <c r="CH239" i="1" s="1"/>
  <c r="CB240" i="1" l="1"/>
  <c r="CD240" i="1"/>
  <c r="CE240" i="1"/>
  <c r="CF240" i="1"/>
  <c r="CC240" i="1"/>
  <c r="CG240" i="1" s="1"/>
  <c r="CH240" i="1" s="1"/>
  <c r="E214" i="1"/>
  <c r="A215" i="1"/>
  <c r="B215" i="1"/>
  <c r="D215" i="1"/>
  <c r="G215" i="1"/>
  <c r="G227" i="1" s="1"/>
  <c r="G239" i="1" s="1"/>
  <c r="G251" i="1" s="1"/>
  <c r="G263" i="1" s="1"/>
  <c r="G275" i="1" s="1"/>
  <c r="G287" i="1" s="1"/>
  <c r="G299" i="1" s="1"/>
  <c r="G311" i="1" s="1"/>
  <c r="G323" i="1" s="1"/>
  <c r="G335" i="1" s="1"/>
  <c r="G347" i="1" s="1"/>
  <c r="G359" i="1" s="1"/>
  <c r="G371" i="1" s="1"/>
  <c r="G383" i="1" s="1"/>
  <c r="G395" i="1" s="1"/>
  <c r="G407" i="1" s="1"/>
  <c r="H215" i="1"/>
  <c r="I215" i="1"/>
  <c r="C215" i="1"/>
  <c r="CB241" i="1" l="1"/>
  <c r="CD241" i="1"/>
  <c r="CC241" i="1"/>
  <c r="CE241" i="1"/>
  <c r="CF241" i="1"/>
  <c r="CG241" i="1"/>
  <c r="CH241" i="1" s="1"/>
  <c r="A216" i="1"/>
  <c r="B216" i="1"/>
  <c r="C216" i="1"/>
  <c r="D216" i="1"/>
  <c r="H216" i="1"/>
  <c r="I216" i="1"/>
  <c r="E215" i="1"/>
  <c r="CB242" i="1" l="1"/>
  <c r="CD242" i="1"/>
  <c r="CC242" i="1"/>
  <c r="CF242" i="1"/>
  <c r="CE242" i="1"/>
  <c r="CG242" i="1" s="1"/>
  <c r="CH242" i="1" s="1"/>
  <c r="H217" i="1"/>
  <c r="I217" i="1"/>
  <c r="B217" i="1"/>
  <c r="C217" i="1"/>
  <c r="D217" i="1"/>
  <c r="A217" i="1"/>
  <c r="E216" i="1"/>
  <c r="CB243" i="1" l="1"/>
  <c r="CD243" i="1"/>
  <c r="CC243" i="1"/>
  <c r="CE243" i="1"/>
  <c r="CF243" i="1"/>
  <c r="CG243" i="1"/>
  <c r="CH243" i="1"/>
  <c r="E217" i="1"/>
  <c r="A218" i="1"/>
  <c r="B218" i="1"/>
  <c r="C218" i="1"/>
  <c r="D218" i="1"/>
  <c r="E218" i="1" s="1"/>
  <c r="H218" i="1"/>
  <c r="I218" i="1"/>
  <c r="CB244" i="1" l="1"/>
  <c r="CD244" i="1"/>
  <c r="CC244" i="1"/>
  <c r="CE244" i="1"/>
  <c r="CF244" i="1"/>
  <c r="CG244" i="1"/>
  <c r="CH244" i="1"/>
  <c r="H219" i="1"/>
  <c r="I219" i="1"/>
  <c r="A219" i="1"/>
  <c r="B219" i="1"/>
  <c r="C219" i="1"/>
  <c r="D219" i="1"/>
  <c r="E219" i="1" s="1"/>
  <c r="A220" i="1" l="1"/>
  <c r="B220" i="1"/>
  <c r="C220" i="1"/>
  <c r="D220" i="1"/>
  <c r="E220" i="1" s="1"/>
  <c r="H220" i="1"/>
  <c r="I220" i="1"/>
  <c r="CB245" i="1"/>
  <c r="CD245" i="1"/>
  <c r="CC245" i="1"/>
  <c r="CE245" i="1"/>
  <c r="CF245" i="1"/>
  <c r="CG245" i="1"/>
  <c r="CH245" i="1"/>
  <c r="CB246" i="1" l="1"/>
  <c r="CD246" i="1"/>
  <c r="CC246" i="1"/>
  <c r="CE246" i="1"/>
  <c r="CG246" i="1" s="1"/>
  <c r="CH246" i="1" s="1"/>
  <c r="CF246" i="1"/>
  <c r="B221" i="1"/>
  <c r="C221" i="1"/>
  <c r="D221" i="1"/>
  <c r="E221" i="1" s="1"/>
  <c r="H221" i="1"/>
  <c r="I221" i="1"/>
  <c r="A221" i="1"/>
  <c r="CB247" i="1" l="1"/>
  <c r="CD247" i="1"/>
  <c r="CC247" i="1"/>
  <c r="CE247" i="1"/>
  <c r="CF247" i="1"/>
  <c r="CG247" i="1"/>
  <c r="CH247" i="1"/>
  <c r="A222" i="1"/>
  <c r="C222" i="1"/>
  <c r="D222" i="1"/>
  <c r="E222" i="1" s="1"/>
  <c r="H222" i="1"/>
  <c r="I222" i="1" s="1"/>
  <c r="B222" i="1"/>
  <c r="A223" i="1" l="1"/>
  <c r="B223" i="1"/>
  <c r="C223" i="1"/>
  <c r="D223" i="1"/>
  <c r="E223" i="1" s="1"/>
  <c r="H223" i="1"/>
  <c r="I223" i="1"/>
  <c r="CB248" i="1"/>
  <c r="CC248" i="1"/>
  <c r="CD248" i="1"/>
  <c r="CF248" i="1"/>
  <c r="CE248" i="1"/>
  <c r="CG248" i="1"/>
  <c r="CH248" i="1"/>
  <c r="CB249" i="1" l="1"/>
  <c r="CC249" i="1"/>
  <c r="CD249" i="1"/>
  <c r="CE249" i="1"/>
  <c r="CF249" i="1"/>
  <c r="CG249" i="1"/>
  <c r="CH249" i="1" s="1"/>
  <c r="D224" i="1"/>
  <c r="H224" i="1"/>
  <c r="I224" i="1"/>
  <c r="A224" i="1"/>
  <c r="C224" i="1"/>
  <c r="B224" i="1"/>
  <c r="CB250" i="1" l="1"/>
  <c r="CC250" i="1"/>
  <c r="CD250" i="1"/>
  <c r="CE250" i="1"/>
  <c r="CF250" i="1"/>
  <c r="CG250" i="1"/>
  <c r="CH250" i="1"/>
  <c r="E224" i="1"/>
  <c r="A225" i="1"/>
  <c r="B225" i="1"/>
  <c r="C225" i="1"/>
  <c r="H225" i="1"/>
  <c r="D225" i="1"/>
  <c r="E225" i="1" s="1"/>
  <c r="I225" i="1"/>
  <c r="A226" i="1" l="1"/>
  <c r="B226" i="1"/>
  <c r="C226" i="1"/>
  <c r="D226" i="1"/>
  <c r="E226" i="1" s="1"/>
  <c r="H226" i="1"/>
  <c r="I226" i="1"/>
  <c r="CB251" i="1"/>
  <c r="CC251" i="1"/>
  <c r="CD251" i="1"/>
  <c r="CE251" i="1"/>
  <c r="CF251" i="1"/>
  <c r="CG251" i="1"/>
  <c r="CH251" i="1"/>
  <c r="CB252" i="1" l="1"/>
  <c r="CC252" i="1"/>
  <c r="CD252" i="1"/>
  <c r="CE252" i="1"/>
  <c r="CF252" i="1"/>
  <c r="CG252" i="1"/>
  <c r="CH252" i="1"/>
  <c r="H227" i="1"/>
  <c r="I227" i="1"/>
  <c r="A227" i="1"/>
  <c r="B227" i="1"/>
  <c r="C227" i="1"/>
  <c r="D227" i="1"/>
  <c r="E227" i="1" s="1"/>
  <c r="A228" i="1" l="1"/>
  <c r="B228" i="1"/>
  <c r="C228" i="1"/>
  <c r="D228" i="1"/>
  <c r="E228" i="1" s="1"/>
  <c r="H228" i="1"/>
  <c r="I228" i="1" s="1"/>
  <c r="CB253" i="1"/>
  <c r="CE253" i="1"/>
  <c r="CF253" i="1"/>
  <c r="CC253" i="1"/>
  <c r="CD253" i="1"/>
  <c r="CG253" i="1" s="1"/>
  <c r="CH253" i="1" s="1"/>
  <c r="CB254" i="1" l="1"/>
  <c r="CC254" i="1"/>
  <c r="CD254" i="1"/>
  <c r="CG254" i="1" s="1"/>
  <c r="CH254" i="1" s="1"/>
  <c r="CE254" i="1"/>
  <c r="CF254" i="1"/>
  <c r="B229" i="1"/>
  <c r="C229" i="1"/>
  <c r="D229" i="1"/>
  <c r="E229" i="1" s="1"/>
  <c r="H229" i="1"/>
  <c r="I229" i="1"/>
  <c r="A229" i="1"/>
  <c r="CB255" i="1" l="1"/>
  <c r="CC255" i="1"/>
  <c r="CD255" i="1"/>
  <c r="CE255" i="1"/>
  <c r="CF255" i="1"/>
  <c r="CG255" i="1"/>
  <c r="CH255" i="1" s="1"/>
  <c r="A230" i="1"/>
  <c r="C230" i="1"/>
  <c r="D230" i="1"/>
  <c r="E230" i="1" s="1"/>
  <c r="H230" i="1"/>
  <c r="I230" i="1" s="1"/>
  <c r="B230" i="1"/>
  <c r="A231" i="1" l="1"/>
  <c r="B231" i="1"/>
  <c r="C231" i="1"/>
  <c r="D231" i="1"/>
  <c r="E231" i="1" s="1"/>
  <c r="H231" i="1"/>
  <c r="I231" i="1"/>
  <c r="CB256" i="1"/>
  <c r="CC256" i="1"/>
  <c r="CD256" i="1"/>
  <c r="CE256" i="1"/>
  <c r="CF256" i="1"/>
  <c r="CG256" i="1"/>
  <c r="CH256" i="1"/>
  <c r="D232" i="1" l="1"/>
  <c r="H232" i="1"/>
  <c r="I232" i="1"/>
  <c r="A232" i="1"/>
  <c r="C232" i="1"/>
  <c r="B232" i="1"/>
  <c r="CB257" i="1"/>
  <c r="CC257" i="1"/>
  <c r="CD257" i="1"/>
  <c r="CE257" i="1"/>
  <c r="CF257" i="1"/>
  <c r="CG257" i="1"/>
  <c r="CH257" i="1"/>
  <c r="CB258" i="1" l="1"/>
  <c r="CC258" i="1"/>
  <c r="CD258" i="1"/>
  <c r="CE258" i="1"/>
  <c r="CF258" i="1"/>
  <c r="CG258" i="1"/>
  <c r="CH258" i="1"/>
  <c r="A233" i="1"/>
  <c r="B233" i="1"/>
  <c r="D233" i="1"/>
  <c r="C233" i="1"/>
  <c r="H233" i="1"/>
  <c r="I233" i="1" s="1"/>
  <c r="E232" i="1"/>
  <c r="A234" i="1" l="1"/>
  <c r="B234" i="1"/>
  <c r="C234" i="1"/>
  <c r="D234" i="1"/>
  <c r="H234" i="1"/>
  <c r="I234" i="1"/>
  <c r="E233" i="1"/>
  <c r="CB259" i="1"/>
  <c r="CC259" i="1"/>
  <c r="CD259" i="1"/>
  <c r="CE259" i="1"/>
  <c r="CF259" i="1"/>
  <c r="CG259" i="1"/>
  <c r="CH259" i="1"/>
  <c r="C235" i="1" l="1"/>
  <c r="D235" i="1"/>
  <c r="H235" i="1"/>
  <c r="I235" i="1"/>
  <c r="B235" i="1"/>
  <c r="A235" i="1"/>
  <c r="CB260" i="1"/>
  <c r="CC260" i="1"/>
  <c r="CD260" i="1"/>
  <c r="CE260" i="1"/>
  <c r="CF260" i="1"/>
  <c r="CG260" i="1"/>
  <c r="CH260" i="1"/>
  <c r="E234" i="1"/>
  <c r="A236" i="1" l="1"/>
  <c r="C236" i="1"/>
  <c r="D236" i="1"/>
  <c r="H236" i="1"/>
  <c r="I236" i="1" s="1"/>
  <c r="B236" i="1"/>
  <c r="CB261" i="1"/>
  <c r="CC261" i="1"/>
  <c r="CD261" i="1"/>
  <c r="CE261" i="1"/>
  <c r="CF261" i="1"/>
  <c r="CG261" i="1"/>
  <c r="CH261" i="1" s="1"/>
  <c r="E235" i="1"/>
  <c r="CB262" i="1" l="1"/>
  <c r="CC262" i="1"/>
  <c r="CD262" i="1"/>
  <c r="CE262" i="1"/>
  <c r="CF262" i="1"/>
  <c r="CG262" i="1"/>
  <c r="CH262" i="1" s="1"/>
  <c r="A237" i="1"/>
  <c r="B237" i="1"/>
  <c r="C237" i="1"/>
  <c r="D237" i="1"/>
  <c r="H237" i="1"/>
  <c r="I237" i="1" s="1"/>
  <c r="E236" i="1"/>
  <c r="B238" i="1" l="1"/>
  <c r="C238" i="1"/>
  <c r="D238" i="1"/>
  <c r="H238" i="1"/>
  <c r="I238" i="1"/>
  <c r="A238" i="1"/>
  <c r="CB263" i="1"/>
  <c r="CC263" i="1"/>
  <c r="CD263" i="1"/>
  <c r="CE263" i="1"/>
  <c r="CF263" i="1"/>
  <c r="CG263" i="1"/>
  <c r="CH263" i="1"/>
  <c r="E237" i="1"/>
  <c r="H239" i="1" l="1"/>
  <c r="I239" i="1"/>
  <c r="A239" i="1"/>
  <c r="B239" i="1"/>
  <c r="C239" i="1"/>
  <c r="D239" i="1"/>
  <c r="CD264" i="1"/>
  <c r="CE264" i="1"/>
  <c r="CF264" i="1"/>
  <c r="CB264" i="1"/>
  <c r="CC264" i="1" s="1"/>
  <c r="CG264" i="1" s="1"/>
  <c r="CH264" i="1" s="1"/>
  <c r="E238" i="1"/>
  <c r="CD265" i="1" l="1"/>
  <c r="CE265" i="1"/>
  <c r="CF265" i="1"/>
  <c r="CB265" i="1"/>
  <c r="CC265" i="1"/>
  <c r="CG265" i="1" s="1"/>
  <c r="CH265" i="1" s="1"/>
  <c r="E239" i="1"/>
  <c r="A240" i="1"/>
  <c r="B240" i="1"/>
  <c r="C240" i="1"/>
  <c r="H240" i="1"/>
  <c r="D240" i="1"/>
  <c r="E240" i="1" s="1"/>
  <c r="I240" i="1"/>
  <c r="CD266" i="1" l="1"/>
  <c r="CE266" i="1"/>
  <c r="CF266" i="1"/>
  <c r="CB266" i="1"/>
  <c r="CC266" i="1"/>
  <c r="CG266" i="1" s="1"/>
  <c r="CH266" i="1" s="1"/>
  <c r="A241" i="1"/>
  <c r="B241" i="1"/>
  <c r="C241" i="1"/>
  <c r="D241" i="1"/>
  <c r="E241" i="1" s="1"/>
  <c r="H241" i="1"/>
  <c r="I241" i="1" s="1"/>
  <c r="A242" i="1" l="1"/>
  <c r="B242" i="1"/>
  <c r="C242" i="1"/>
  <c r="D242" i="1"/>
  <c r="E242" i="1" s="1"/>
  <c r="H242" i="1"/>
  <c r="I242" i="1"/>
  <c r="CD267" i="1"/>
  <c r="CE267" i="1"/>
  <c r="CF267" i="1"/>
  <c r="CB267" i="1"/>
  <c r="CC267" i="1"/>
  <c r="CG267" i="1" s="1"/>
  <c r="CH267" i="1" s="1"/>
  <c r="CD268" i="1" l="1"/>
  <c r="CE268" i="1"/>
  <c r="CF268" i="1"/>
  <c r="CB268" i="1"/>
  <c r="CC268" i="1"/>
  <c r="CG268" i="1" s="1"/>
  <c r="CH268" i="1" s="1"/>
  <c r="C243" i="1"/>
  <c r="D243" i="1"/>
  <c r="E243" i="1" s="1"/>
  <c r="H243" i="1"/>
  <c r="I243" i="1"/>
  <c r="A243" i="1"/>
  <c r="B243" i="1"/>
  <c r="CD269" i="1" l="1"/>
  <c r="CE269" i="1"/>
  <c r="CF269" i="1"/>
  <c r="CB269" i="1"/>
  <c r="CC269" i="1"/>
  <c r="CG269" i="1" s="1"/>
  <c r="CH269" i="1" s="1"/>
  <c r="H244" i="1"/>
  <c r="I244" i="1"/>
  <c r="A244" i="1"/>
  <c r="B244" i="1"/>
  <c r="C244" i="1"/>
  <c r="D244" i="1"/>
  <c r="E244" i="1" s="1"/>
  <c r="CD270" i="1" l="1"/>
  <c r="CE270" i="1"/>
  <c r="CF270" i="1"/>
  <c r="CB270" i="1"/>
  <c r="CC270" i="1"/>
  <c r="CG270" i="1" s="1"/>
  <c r="CH270" i="1" s="1"/>
  <c r="A245" i="1"/>
  <c r="B245" i="1"/>
  <c r="D245" i="1"/>
  <c r="H245" i="1"/>
  <c r="I245" i="1"/>
  <c r="C245" i="1"/>
  <c r="CD271" i="1" l="1"/>
  <c r="CE271" i="1"/>
  <c r="CF271" i="1"/>
  <c r="CB271" i="1"/>
  <c r="CC271" i="1"/>
  <c r="CG271" i="1" s="1"/>
  <c r="CH271" i="1" s="1"/>
  <c r="A246" i="1"/>
  <c r="B246" i="1"/>
  <c r="C246" i="1"/>
  <c r="D246" i="1"/>
  <c r="H246" i="1"/>
  <c r="I246" i="1"/>
  <c r="E245" i="1"/>
  <c r="CD272" i="1" l="1"/>
  <c r="CE272" i="1"/>
  <c r="CF272" i="1"/>
  <c r="CB272" i="1"/>
  <c r="CC272" i="1" s="1"/>
  <c r="CG272" i="1" s="1"/>
  <c r="CH272" i="1" s="1"/>
  <c r="A247" i="1"/>
  <c r="B247" i="1"/>
  <c r="C247" i="1"/>
  <c r="D247" i="1"/>
  <c r="H247" i="1"/>
  <c r="I247" i="1"/>
  <c r="E246" i="1"/>
  <c r="CD273" i="1" l="1"/>
  <c r="CE273" i="1"/>
  <c r="CF273" i="1"/>
  <c r="CB273" i="1"/>
  <c r="CC273" i="1" s="1"/>
  <c r="CG273" i="1" s="1"/>
  <c r="CH273" i="1" s="1"/>
  <c r="A248" i="1"/>
  <c r="B248" i="1"/>
  <c r="C248" i="1"/>
  <c r="D248" i="1"/>
  <c r="H248" i="1"/>
  <c r="I248" i="1" s="1"/>
  <c r="E247" i="1"/>
  <c r="C249" i="1" l="1"/>
  <c r="D249" i="1"/>
  <c r="H249" i="1"/>
  <c r="I249" i="1"/>
  <c r="A249" i="1"/>
  <c r="B249" i="1"/>
  <c r="CD274" i="1"/>
  <c r="CE274" i="1"/>
  <c r="CF274" i="1"/>
  <c r="CB274" i="1"/>
  <c r="CC274" i="1"/>
  <c r="CG274" i="1" s="1"/>
  <c r="CH274" i="1" s="1"/>
  <c r="E248" i="1"/>
  <c r="CD275" i="1" l="1"/>
  <c r="CE275" i="1"/>
  <c r="CF275" i="1"/>
  <c r="CB275" i="1"/>
  <c r="CC275" i="1"/>
  <c r="CG275" i="1" s="1"/>
  <c r="CH275" i="1" s="1"/>
  <c r="H250" i="1"/>
  <c r="I250" i="1"/>
  <c r="A250" i="1"/>
  <c r="B250" i="1"/>
  <c r="C250" i="1"/>
  <c r="D250" i="1"/>
  <c r="E250" i="1" s="1"/>
  <c r="E249" i="1"/>
  <c r="CD276" i="1" l="1"/>
  <c r="CE276" i="1"/>
  <c r="CF276" i="1"/>
  <c r="CB276" i="1"/>
  <c r="CC276" i="1"/>
  <c r="CG276" i="1" s="1"/>
  <c r="CH276" i="1" s="1"/>
  <c r="H251" i="1"/>
  <c r="I251" i="1"/>
  <c r="B251" i="1"/>
  <c r="A251" i="1"/>
  <c r="C251" i="1"/>
  <c r="D251" i="1"/>
  <c r="E251" i="1" s="1"/>
  <c r="CD277" i="1" l="1"/>
  <c r="CE277" i="1"/>
  <c r="CF277" i="1"/>
  <c r="CB277" i="1"/>
  <c r="CC277" i="1" s="1"/>
  <c r="CG277" i="1" s="1"/>
  <c r="CH277" i="1" s="1"/>
  <c r="A252" i="1"/>
  <c r="B252" i="1"/>
  <c r="D252" i="1"/>
  <c r="C252" i="1"/>
  <c r="H252" i="1"/>
  <c r="I252" i="1" s="1"/>
  <c r="A253" i="1" l="1"/>
  <c r="B253" i="1"/>
  <c r="C253" i="1"/>
  <c r="D253" i="1"/>
  <c r="H253" i="1"/>
  <c r="I253" i="1"/>
  <c r="CD278" i="1"/>
  <c r="CE278" i="1"/>
  <c r="CF278" i="1"/>
  <c r="CB278" i="1"/>
  <c r="CC278" i="1"/>
  <c r="CG278" i="1" s="1"/>
  <c r="CH278" i="1" s="1"/>
  <c r="E252" i="1"/>
  <c r="CD279" i="1" l="1"/>
  <c r="CE279" i="1"/>
  <c r="CF279" i="1"/>
  <c r="CB279" i="1"/>
  <c r="CC279" i="1" s="1"/>
  <c r="CG279" i="1" s="1"/>
  <c r="CH279" i="1" s="1"/>
  <c r="A254" i="1"/>
  <c r="B254" i="1"/>
  <c r="C254" i="1"/>
  <c r="D254" i="1"/>
  <c r="H254" i="1"/>
  <c r="I254" i="1" s="1"/>
  <c r="E253" i="1"/>
  <c r="A255" i="1" l="1"/>
  <c r="B255" i="1"/>
  <c r="C255" i="1"/>
  <c r="D255" i="1"/>
  <c r="H255" i="1"/>
  <c r="I255" i="1"/>
  <c r="CD280" i="1"/>
  <c r="CE280" i="1"/>
  <c r="CF280" i="1"/>
  <c r="CB280" i="1"/>
  <c r="CC280" i="1"/>
  <c r="CG280" i="1" s="1"/>
  <c r="CH280" i="1" s="1"/>
  <c r="E254" i="1"/>
  <c r="CD281" i="1" l="1"/>
  <c r="CE281" i="1"/>
  <c r="CF281" i="1"/>
  <c r="CB281" i="1"/>
  <c r="CC281" i="1"/>
  <c r="CG281" i="1" s="1"/>
  <c r="CH281" i="1" s="1"/>
  <c r="A256" i="1"/>
  <c r="B256" i="1"/>
  <c r="C256" i="1"/>
  <c r="D256" i="1"/>
  <c r="H256" i="1"/>
  <c r="I256" i="1"/>
  <c r="E255" i="1"/>
  <c r="CD282" i="1" l="1"/>
  <c r="CE282" i="1"/>
  <c r="CF282" i="1"/>
  <c r="CB282" i="1"/>
  <c r="CC282" i="1"/>
  <c r="CG282" i="1" s="1"/>
  <c r="CH282" i="1" s="1"/>
  <c r="E256" i="1"/>
  <c r="C257" i="1"/>
  <c r="D257" i="1"/>
  <c r="E257" i="1" s="1"/>
  <c r="H257" i="1"/>
  <c r="I257" i="1"/>
  <c r="A257" i="1"/>
  <c r="B257" i="1"/>
  <c r="CD283" i="1" l="1"/>
  <c r="CE283" i="1"/>
  <c r="CF283" i="1"/>
  <c r="CB283" i="1"/>
  <c r="CC283" i="1"/>
  <c r="CG283" i="1" s="1"/>
  <c r="CH283" i="1" s="1"/>
  <c r="D258" i="1"/>
  <c r="H258" i="1"/>
  <c r="I258" i="1"/>
  <c r="A258" i="1"/>
  <c r="B258" i="1"/>
  <c r="C258" i="1"/>
  <c r="CD284" i="1" l="1"/>
  <c r="CE284" i="1"/>
  <c r="CF284" i="1"/>
  <c r="CB284" i="1"/>
  <c r="CC284" i="1"/>
  <c r="CG284" i="1" s="1"/>
  <c r="CH284" i="1" s="1"/>
  <c r="H259" i="1"/>
  <c r="I259" i="1"/>
  <c r="B259" i="1"/>
  <c r="C259" i="1"/>
  <c r="D259" i="1"/>
  <c r="A259" i="1"/>
  <c r="E258" i="1"/>
  <c r="CD285" i="1" l="1"/>
  <c r="CE285" i="1"/>
  <c r="CF285" i="1"/>
  <c r="CB285" i="1"/>
  <c r="CC285" i="1"/>
  <c r="CG285" i="1" s="1"/>
  <c r="CH285" i="1" s="1"/>
  <c r="E259" i="1"/>
  <c r="H260" i="1"/>
  <c r="I260" i="1"/>
  <c r="A260" i="1"/>
  <c r="B260" i="1"/>
  <c r="C260" i="1"/>
  <c r="D260" i="1"/>
  <c r="E260" i="1" s="1"/>
  <c r="CD286" i="1" l="1"/>
  <c r="CE286" i="1"/>
  <c r="CF286" i="1"/>
  <c r="CB286" i="1"/>
  <c r="CC286" i="1"/>
  <c r="CG286" i="1" s="1"/>
  <c r="CH286" i="1" s="1"/>
  <c r="H261" i="1"/>
  <c r="I261" i="1"/>
  <c r="A261" i="1"/>
  <c r="B261" i="1"/>
  <c r="C261" i="1"/>
  <c r="D261" i="1"/>
  <c r="E261" i="1" s="1"/>
  <c r="CD287" i="1" l="1"/>
  <c r="CE287" i="1"/>
  <c r="CF287" i="1"/>
  <c r="CB287" i="1"/>
  <c r="CC287" i="1"/>
  <c r="CG287" i="1" s="1"/>
  <c r="CH287" i="1" s="1"/>
  <c r="A262" i="1"/>
  <c r="C262" i="1"/>
  <c r="D262" i="1"/>
  <c r="E262" i="1" s="1"/>
  <c r="H262" i="1"/>
  <c r="I262" i="1" s="1"/>
  <c r="B262" i="1"/>
  <c r="A263" i="1" l="1"/>
  <c r="B263" i="1"/>
  <c r="C263" i="1"/>
  <c r="D263" i="1"/>
  <c r="E263" i="1" s="1"/>
  <c r="H263" i="1"/>
  <c r="I263" i="1"/>
  <c r="CD288" i="1"/>
  <c r="CE288" i="1"/>
  <c r="CF288" i="1"/>
  <c r="CB288" i="1"/>
  <c r="CC288" i="1"/>
  <c r="CG288" i="1" s="1"/>
  <c r="CH288" i="1" s="1"/>
  <c r="CD289" i="1" l="1"/>
  <c r="CE289" i="1"/>
  <c r="CF289" i="1"/>
  <c r="CB289" i="1"/>
  <c r="CC289" i="1"/>
  <c r="CG289" i="1" s="1"/>
  <c r="CH289" i="1" s="1"/>
  <c r="A264" i="1"/>
  <c r="B264" i="1"/>
  <c r="C264" i="1"/>
  <c r="D264" i="1"/>
  <c r="E264" i="1" s="1"/>
  <c r="H264" i="1"/>
  <c r="I264" i="1"/>
  <c r="CD290" i="1" l="1"/>
  <c r="CE290" i="1"/>
  <c r="CF290" i="1"/>
  <c r="CB290" i="1"/>
  <c r="CC290" i="1" s="1"/>
  <c r="CG290" i="1" s="1"/>
  <c r="CH290" i="1" s="1"/>
  <c r="A265" i="1"/>
  <c r="B265" i="1"/>
  <c r="C265" i="1"/>
  <c r="D265" i="1"/>
  <c r="E265" i="1" s="1"/>
  <c r="H265" i="1"/>
  <c r="I265" i="1"/>
  <c r="CD291" i="1" l="1"/>
  <c r="CE291" i="1"/>
  <c r="CF291" i="1"/>
  <c r="CB291" i="1"/>
  <c r="CC291" i="1"/>
  <c r="CG291" i="1" s="1"/>
  <c r="CH291" i="1" s="1"/>
  <c r="A266" i="1"/>
  <c r="B266" i="1"/>
  <c r="C266" i="1"/>
  <c r="D266" i="1"/>
  <c r="E266" i="1" s="1"/>
  <c r="H266" i="1"/>
  <c r="I266" i="1"/>
  <c r="CD292" i="1" l="1"/>
  <c r="CE292" i="1"/>
  <c r="CF292" i="1"/>
  <c r="CB292" i="1"/>
  <c r="CC292" i="1"/>
  <c r="CG292" i="1" s="1"/>
  <c r="CH292" i="1" s="1"/>
  <c r="A267" i="1"/>
  <c r="B267" i="1"/>
  <c r="C267" i="1"/>
  <c r="D267" i="1"/>
  <c r="E267" i="1" s="1"/>
  <c r="H267" i="1"/>
  <c r="I267" i="1"/>
  <c r="CD293" i="1" l="1"/>
  <c r="CE293" i="1"/>
  <c r="CF293" i="1"/>
  <c r="CB293" i="1"/>
  <c r="CC293" i="1"/>
  <c r="CG293" i="1"/>
  <c r="CH293" i="1"/>
  <c r="A268" i="1"/>
  <c r="B268" i="1"/>
  <c r="C268" i="1"/>
  <c r="D268" i="1"/>
  <c r="E268" i="1" s="1"/>
  <c r="H268" i="1"/>
  <c r="I268" i="1"/>
  <c r="A269" i="1" l="1"/>
  <c r="B269" i="1"/>
  <c r="C269" i="1"/>
  <c r="D269" i="1"/>
  <c r="E269" i="1" s="1"/>
  <c r="H269" i="1"/>
  <c r="I269" i="1"/>
  <c r="CD294" i="1"/>
  <c r="CE294" i="1"/>
  <c r="CF294" i="1"/>
  <c r="CB294" i="1"/>
  <c r="CC294" i="1"/>
  <c r="CG294" i="1"/>
  <c r="CH294" i="1"/>
  <c r="CD295" i="1" l="1"/>
  <c r="CE295" i="1"/>
  <c r="CF295" i="1"/>
  <c r="CB295" i="1"/>
  <c r="CC295" i="1" s="1"/>
  <c r="CG295" i="1" s="1"/>
  <c r="CH295" i="1" s="1"/>
  <c r="A270" i="1"/>
  <c r="B270" i="1"/>
  <c r="C270" i="1"/>
  <c r="D270" i="1"/>
  <c r="E270" i="1" s="1"/>
  <c r="H270" i="1"/>
  <c r="I270" i="1"/>
  <c r="CD296" i="1" l="1"/>
  <c r="CE296" i="1"/>
  <c r="CF296" i="1"/>
  <c r="CB296" i="1"/>
  <c r="CC296" i="1"/>
  <c r="CG296" i="1"/>
  <c r="CH296" i="1" s="1"/>
  <c r="A271" i="1"/>
  <c r="B271" i="1"/>
  <c r="C271" i="1"/>
  <c r="D271" i="1"/>
  <c r="E271" i="1" s="1"/>
  <c r="H271" i="1"/>
  <c r="I271" i="1"/>
  <c r="CD297" i="1" l="1"/>
  <c r="CE297" i="1"/>
  <c r="CF297" i="1"/>
  <c r="CB297" i="1"/>
  <c r="CC297" i="1"/>
  <c r="CG297" i="1"/>
  <c r="CH297" i="1"/>
  <c r="A272" i="1"/>
  <c r="B272" i="1"/>
  <c r="C272" i="1"/>
  <c r="D272" i="1"/>
  <c r="E272" i="1" s="1"/>
  <c r="H272" i="1"/>
  <c r="I272" i="1"/>
  <c r="A273" i="1" l="1"/>
  <c r="B273" i="1"/>
  <c r="C273" i="1"/>
  <c r="D273" i="1"/>
  <c r="E273" i="1" s="1"/>
  <c r="H273" i="1"/>
  <c r="I273" i="1"/>
  <c r="CD298" i="1"/>
  <c r="CE298" i="1"/>
  <c r="CF298" i="1"/>
  <c r="CB298" i="1"/>
  <c r="CC298" i="1"/>
  <c r="CG298" i="1"/>
  <c r="CH298" i="1" s="1"/>
  <c r="CD299" i="1" l="1"/>
  <c r="CE299" i="1"/>
  <c r="CF299" i="1"/>
  <c r="CB299" i="1"/>
  <c r="CC299" i="1"/>
  <c r="CG299" i="1"/>
  <c r="CH299" i="1" s="1"/>
  <c r="A274" i="1"/>
  <c r="B274" i="1"/>
  <c r="C274" i="1"/>
  <c r="D274" i="1"/>
  <c r="E274" i="1" s="1"/>
  <c r="H274" i="1"/>
  <c r="I274" i="1"/>
  <c r="CD300" i="1" l="1"/>
  <c r="CE300" i="1"/>
  <c r="CF300" i="1"/>
  <c r="CB300" i="1"/>
  <c r="CC300" i="1"/>
  <c r="CG300" i="1" s="1"/>
  <c r="CH300" i="1" s="1"/>
  <c r="A275" i="1"/>
  <c r="B275" i="1"/>
  <c r="C275" i="1"/>
  <c r="D275" i="1"/>
  <c r="E275" i="1" s="1"/>
  <c r="H275" i="1"/>
  <c r="I275" i="1" s="1"/>
  <c r="A276" i="1" l="1"/>
  <c r="B276" i="1"/>
  <c r="C276" i="1"/>
  <c r="D276" i="1"/>
  <c r="E276" i="1" s="1"/>
  <c r="H276" i="1"/>
  <c r="I276" i="1"/>
  <c r="CD301" i="1"/>
  <c r="CE301" i="1"/>
  <c r="CF301" i="1"/>
  <c r="CB301" i="1"/>
  <c r="CC301" i="1"/>
  <c r="CG301" i="1"/>
  <c r="CH301" i="1" s="1"/>
  <c r="CD302" i="1" l="1"/>
  <c r="CE302" i="1"/>
  <c r="CF302" i="1"/>
  <c r="CB302" i="1"/>
  <c r="CC302" i="1"/>
  <c r="CG302" i="1"/>
  <c r="CH302" i="1"/>
  <c r="A277" i="1"/>
  <c r="B277" i="1"/>
  <c r="C277" i="1"/>
  <c r="D277" i="1"/>
  <c r="E277" i="1" s="1"/>
  <c r="H277" i="1"/>
  <c r="I277" i="1"/>
  <c r="A278" i="1" l="1"/>
  <c r="B278" i="1"/>
  <c r="C278" i="1"/>
  <c r="D278" i="1"/>
  <c r="E278" i="1" s="1"/>
  <c r="H278" i="1"/>
  <c r="I278" i="1" s="1"/>
  <c r="CD303" i="1"/>
  <c r="CE303" i="1"/>
  <c r="CF303" i="1"/>
  <c r="CB303" i="1"/>
  <c r="CC303" i="1"/>
  <c r="CG303" i="1"/>
  <c r="CH303" i="1"/>
  <c r="A279" i="1" l="1"/>
  <c r="B279" i="1"/>
  <c r="C279" i="1"/>
  <c r="D279" i="1"/>
  <c r="E279" i="1" s="1"/>
  <c r="H279" i="1"/>
  <c r="I279" i="1"/>
  <c r="CD304" i="1"/>
  <c r="CE304" i="1"/>
  <c r="CF304" i="1"/>
  <c r="CB304" i="1"/>
  <c r="CC304" i="1"/>
  <c r="CG304" i="1"/>
  <c r="CH304" i="1" s="1"/>
  <c r="CD305" i="1" l="1"/>
  <c r="CE305" i="1"/>
  <c r="CF305" i="1"/>
  <c r="CB305" i="1"/>
  <c r="CC305" i="1" s="1"/>
  <c r="CG305" i="1" s="1"/>
  <c r="CH305" i="1" s="1"/>
  <c r="A280" i="1"/>
  <c r="B280" i="1"/>
  <c r="C280" i="1"/>
  <c r="D280" i="1"/>
  <c r="E280" i="1" s="1"/>
  <c r="H280" i="1"/>
  <c r="I280" i="1"/>
  <c r="CD306" i="1" l="1"/>
  <c r="CE306" i="1"/>
  <c r="CF306" i="1"/>
  <c r="CB306" i="1"/>
  <c r="CC306" i="1"/>
  <c r="CG306" i="1"/>
  <c r="CH306" i="1" s="1"/>
  <c r="A281" i="1"/>
  <c r="B281" i="1"/>
  <c r="C281" i="1"/>
  <c r="D281" i="1"/>
  <c r="E281" i="1" s="1"/>
  <c r="H281" i="1"/>
  <c r="I281" i="1"/>
  <c r="CD307" i="1" l="1"/>
  <c r="CE307" i="1"/>
  <c r="CF307" i="1"/>
  <c r="CB307" i="1"/>
  <c r="CC307" i="1"/>
  <c r="CG307" i="1"/>
  <c r="CH307" i="1"/>
  <c r="A282" i="1"/>
  <c r="B282" i="1"/>
  <c r="C282" i="1"/>
  <c r="D282" i="1"/>
  <c r="E282" i="1" s="1"/>
  <c r="H282" i="1"/>
  <c r="I282" i="1"/>
  <c r="A283" i="1" l="1"/>
  <c r="B283" i="1"/>
  <c r="H283" i="1"/>
  <c r="I283" i="1"/>
  <c r="C283" i="1"/>
  <c r="D283" i="1"/>
  <c r="E283" i="1" s="1"/>
  <c r="CD308" i="1"/>
  <c r="CE308" i="1"/>
  <c r="CF308" i="1"/>
  <c r="CB308" i="1"/>
  <c r="CC308" i="1"/>
  <c r="CG308" i="1"/>
  <c r="CH308" i="1"/>
  <c r="A284" i="1" l="1"/>
  <c r="B284" i="1"/>
  <c r="C284" i="1"/>
  <c r="D284" i="1"/>
  <c r="E284" i="1" s="1"/>
  <c r="H284" i="1"/>
  <c r="I284" i="1"/>
  <c r="CD309" i="1"/>
  <c r="CE309" i="1"/>
  <c r="CF309" i="1"/>
  <c r="CB309" i="1"/>
  <c r="CC309" i="1"/>
  <c r="CG309" i="1"/>
  <c r="CH309" i="1"/>
  <c r="A285" i="1" l="1"/>
  <c r="D285" i="1"/>
  <c r="H285" i="1"/>
  <c r="I285" i="1"/>
  <c r="B285" i="1"/>
  <c r="C285" i="1"/>
  <c r="CD310" i="1"/>
  <c r="CE310" i="1"/>
  <c r="CF310" i="1"/>
  <c r="CB310" i="1"/>
  <c r="CC310" i="1"/>
  <c r="CG310" i="1"/>
  <c r="CH310" i="1"/>
  <c r="A286" i="1" l="1"/>
  <c r="B286" i="1"/>
  <c r="C286" i="1"/>
  <c r="D286" i="1"/>
  <c r="H286" i="1"/>
  <c r="I286" i="1"/>
  <c r="E285" i="1"/>
  <c r="CD311" i="1"/>
  <c r="CE311" i="1"/>
  <c r="CF311" i="1"/>
  <c r="CB311" i="1"/>
  <c r="CC311" i="1"/>
  <c r="CG311" i="1" s="1"/>
  <c r="CH311" i="1" s="1"/>
  <c r="CD312" i="1" l="1"/>
  <c r="CE312" i="1"/>
  <c r="CF312" i="1"/>
  <c r="CB312" i="1"/>
  <c r="CC312" i="1"/>
  <c r="CG312" i="1"/>
  <c r="CH312" i="1"/>
  <c r="A287" i="1"/>
  <c r="B287" i="1"/>
  <c r="C287" i="1"/>
  <c r="D287" i="1"/>
  <c r="H287" i="1"/>
  <c r="I287" i="1"/>
  <c r="E286" i="1"/>
  <c r="A288" i="1" l="1"/>
  <c r="H288" i="1"/>
  <c r="I288" i="1"/>
  <c r="B288" i="1"/>
  <c r="C288" i="1"/>
  <c r="D288" i="1"/>
  <c r="E287" i="1"/>
  <c r="CD313" i="1"/>
  <c r="CE313" i="1"/>
  <c r="CF313" i="1"/>
  <c r="CB313" i="1"/>
  <c r="CC313" i="1"/>
  <c r="CG313" i="1"/>
  <c r="CH313" i="1" s="1"/>
  <c r="CD314" i="1" l="1"/>
  <c r="CE314" i="1"/>
  <c r="CF314" i="1"/>
  <c r="CB314" i="1"/>
  <c r="CC314" i="1"/>
  <c r="CG314" i="1"/>
  <c r="CH314" i="1"/>
  <c r="E288" i="1"/>
  <c r="A289" i="1"/>
  <c r="B289" i="1"/>
  <c r="C289" i="1"/>
  <c r="D289" i="1"/>
  <c r="E289" i="1" s="1"/>
  <c r="H289" i="1"/>
  <c r="I289" i="1"/>
  <c r="A290" i="1" l="1"/>
  <c r="B290" i="1"/>
  <c r="C290" i="1"/>
  <c r="D290" i="1"/>
  <c r="E290" i="1" s="1"/>
  <c r="H290" i="1"/>
  <c r="I290" i="1"/>
  <c r="CD315" i="1"/>
  <c r="CE315" i="1"/>
  <c r="CF315" i="1"/>
  <c r="CB315" i="1"/>
  <c r="CC315" i="1"/>
  <c r="CG315" i="1"/>
  <c r="CH315" i="1"/>
  <c r="CD316" i="1" l="1"/>
  <c r="CE316" i="1"/>
  <c r="CF316" i="1"/>
  <c r="CB316" i="1"/>
  <c r="CC316" i="1" s="1"/>
  <c r="CG316" i="1" s="1"/>
  <c r="CH316" i="1" s="1"/>
  <c r="A291" i="1"/>
  <c r="B291" i="1"/>
  <c r="C291" i="1"/>
  <c r="D291" i="1"/>
  <c r="E291" i="1" s="1"/>
  <c r="H291" i="1"/>
  <c r="I291" i="1" s="1"/>
  <c r="A292" i="1" l="1"/>
  <c r="B292" i="1"/>
  <c r="C292" i="1"/>
  <c r="D292" i="1"/>
  <c r="E292" i="1" s="1"/>
  <c r="H292" i="1"/>
  <c r="I292" i="1"/>
  <c r="CD317" i="1"/>
  <c r="CE317" i="1"/>
  <c r="CF317" i="1"/>
  <c r="CB317" i="1"/>
  <c r="CC317" i="1"/>
  <c r="CG317" i="1"/>
  <c r="CH317" i="1" s="1"/>
  <c r="CD318" i="1" l="1"/>
  <c r="CE318" i="1"/>
  <c r="CF318" i="1"/>
  <c r="CB318" i="1"/>
  <c r="CC318" i="1"/>
  <c r="CG318" i="1"/>
  <c r="CH318" i="1"/>
  <c r="A293" i="1"/>
  <c r="C293" i="1"/>
  <c r="D293" i="1"/>
  <c r="E293" i="1" s="1"/>
  <c r="H293" i="1"/>
  <c r="I293" i="1"/>
  <c r="B293" i="1"/>
  <c r="A294" i="1" l="1"/>
  <c r="H294" i="1"/>
  <c r="I294" i="1"/>
  <c r="B294" i="1"/>
  <c r="C294" i="1"/>
  <c r="D294" i="1"/>
  <c r="E294" i="1" s="1"/>
  <c r="CD319" i="1"/>
  <c r="CE319" i="1"/>
  <c r="CF319" i="1"/>
  <c r="CG319" i="1" s="1"/>
  <c r="CH319" i="1" s="1"/>
  <c r="CB319" i="1"/>
  <c r="CC319" i="1"/>
  <c r="CD320" i="1" l="1"/>
  <c r="CE320" i="1"/>
  <c r="CF320" i="1"/>
  <c r="CB320" i="1"/>
  <c r="CC320" i="1" s="1"/>
  <c r="CG320" i="1" s="1"/>
  <c r="CH320" i="1" s="1"/>
  <c r="A295" i="1"/>
  <c r="B295" i="1"/>
  <c r="C295" i="1"/>
  <c r="D295" i="1"/>
  <c r="E295" i="1" s="1"/>
  <c r="H295" i="1"/>
  <c r="I295" i="1"/>
  <c r="CD321" i="1" l="1"/>
  <c r="CE321" i="1"/>
  <c r="CF321" i="1"/>
  <c r="CB321" i="1"/>
  <c r="CC321" i="1" s="1"/>
  <c r="CG321" i="1" s="1"/>
  <c r="CH321" i="1" s="1"/>
  <c r="A296" i="1"/>
  <c r="B296" i="1"/>
  <c r="C296" i="1"/>
  <c r="D296" i="1"/>
  <c r="E296" i="1" s="1"/>
  <c r="H296" i="1"/>
  <c r="I296" i="1"/>
  <c r="CD322" i="1" l="1"/>
  <c r="CE322" i="1"/>
  <c r="CF322" i="1"/>
  <c r="CB322" i="1"/>
  <c r="CC322" i="1"/>
  <c r="CG322" i="1" s="1"/>
  <c r="CH322" i="1" s="1"/>
  <c r="A297" i="1"/>
  <c r="C297" i="1"/>
  <c r="D297" i="1"/>
  <c r="E297" i="1" s="1"/>
  <c r="H297" i="1"/>
  <c r="I297" i="1"/>
  <c r="B297" i="1"/>
  <c r="CD323" i="1" l="1"/>
  <c r="CB323" i="1"/>
  <c r="CE323" i="1"/>
  <c r="CF323" i="1"/>
  <c r="CC323" i="1"/>
  <c r="CG323" i="1" s="1"/>
  <c r="CH323" i="1" s="1"/>
  <c r="H298" i="1"/>
  <c r="I298" i="1"/>
  <c r="A298" i="1"/>
  <c r="B298" i="1"/>
  <c r="C298" i="1"/>
  <c r="D298" i="1"/>
  <c r="E298" i="1" s="1"/>
  <c r="CB324" i="1" l="1"/>
  <c r="CC324" i="1"/>
  <c r="CE324" i="1"/>
  <c r="CF324" i="1"/>
  <c r="CD324" i="1"/>
  <c r="CG324" i="1"/>
  <c r="CH324" i="1"/>
  <c r="A299" i="1"/>
  <c r="B299" i="1"/>
  <c r="C299" i="1"/>
  <c r="D299" i="1"/>
  <c r="E299" i="1" s="1"/>
  <c r="H299" i="1"/>
  <c r="I299" i="1"/>
  <c r="CB325" i="1" l="1"/>
  <c r="CC325" i="1"/>
  <c r="CE325" i="1"/>
  <c r="CF325" i="1"/>
  <c r="CD325" i="1"/>
  <c r="CG325" i="1" s="1"/>
  <c r="CH325" i="1" s="1"/>
  <c r="A300" i="1"/>
  <c r="B300" i="1"/>
  <c r="C300" i="1"/>
  <c r="D300" i="1"/>
  <c r="E300" i="1" s="1"/>
  <c r="H300" i="1"/>
  <c r="I300" i="1"/>
  <c r="CB326" i="1" l="1"/>
  <c r="CC326" i="1"/>
  <c r="CF326" i="1"/>
  <c r="CD326" i="1"/>
  <c r="CE326" i="1"/>
  <c r="CG326" i="1"/>
  <c r="CH326" i="1" s="1"/>
  <c r="A301" i="1"/>
  <c r="B301" i="1"/>
  <c r="C301" i="1"/>
  <c r="D301" i="1"/>
  <c r="E301" i="1" s="1"/>
  <c r="H301" i="1"/>
  <c r="I301" i="1"/>
  <c r="CB327" i="1" l="1"/>
  <c r="CC327" i="1"/>
  <c r="CD327" i="1"/>
  <c r="CE327" i="1"/>
  <c r="CF327" i="1"/>
  <c r="CG327" i="1"/>
  <c r="CH327" i="1"/>
  <c r="B302" i="1"/>
  <c r="C302" i="1"/>
  <c r="D302" i="1"/>
  <c r="E302" i="1" s="1"/>
  <c r="H302" i="1"/>
  <c r="I302" i="1"/>
  <c r="A302" i="1"/>
  <c r="H303" i="1" l="1"/>
  <c r="I303" i="1"/>
  <c r="A303" i="1"/>
  <c r="B303" i="1"/>
  <c r="C303" i="1"/>
  <c r="D303" i="1"/>
  <c r="E303" i="1" s="1"/>
  <c r="CB328" i="1"/>
  <c r="CC328" i="1"/>
  <c r="CF328" i="1"/>
  <c r="CD328" i="1"/>
  <c r="CE328" i="1"/>
  <c r="CG328" i="1"/>
  <c r="CH328" i="1"/>
  <c r="CB329" i="1" l="1"/>
  <c r="CC329" i="1"/>
  <c r="CF329" i="1"/>
  <c r="CD329" i="1"/>
  <c r="CG329" i="1" s="1"/>
  <c r="CH329" i="1" s="1"/>
  <c r="CE329" i="1"/>
  <c r="A304" i="1"/>
  <c r="B304" i="1"/>
  <c r="C304" i="1"/>
  <c r="D304" i="1"/>
  <c r="E304" i="1" s="1"/>
  <c r="H304" i="1"/>
  <c r="I304" i="1" s="1"/>
  <c r="A305" i="1" l="1"/>
  <c r="B305" i="1"/>
  <c r="C305" i="1"/>
  <c r="D305" i="1"/>
  <c r="E305" i="1" s="1"/>
  <c r="H305" i="1"/>
  <c r="I305" i="1" s="1"/>
  <c r="CB330" i="1"/>
  <c r="CC330" i="1"/>
  <c r="CD330" i="1"/>
  <c r="CE330" i="1"/>
  <c r="CF330" i="1"/>
  <c r="CG330" i="1"/>
  <c r="CH330" i="1"/>
  <c r="A306" i="1" l="1"/>
  <c r="B306" i="1"/>
  <c r="C306" i="1"/>
  <c r="D306" i="1"/>
  <c r="E306" i="1" s="1"/>
  <c r="H306" i="1"/>
  <c r="I306" i="1"/>
  <c r="CB331" i="1"/>
  <c r="CC331" i="1"/>
  <c r="CD331" i="1"/>
  <c r="CE331" i="1"/>
  <c r="CF331" i="1"/>
  <c r="CG331" i="1"/>
  <c r="CH331" i="1" s="1"/>
  <c r="CB332" i="1" l="1"/>
  <c r="CC332" i="1"/>
  <c r="CD332" i="1"/>
  <c r="CE332" i="1"/>
  <c r="CF332" i="1"/>
  <c r="CG332" i="1"/>
  <c r="CH332" i="1"/>
  <c r="A307" i="1"/>
  <c r="B307" i="1"/>
  <c r="C307" i="1"/>
  <c r="D307" i="1"/>
  <c r="E307" i="1" s="1"/>
  <c r="H307" i="1"/>
  <c r="I307" i="1"/>
  <c r="D308" i="1" l="1"/>
  <c r="H308" i="1"/>
  <c r="I308" i="1"/>
  <c r="A308" i="1"/>
  <c r="C308" i="1"/>
  <c r="B308" i="1"/>
  <c r="CB333" i="1"/>
  <c r="CC333" i="1" s="1"/>
  <c r="CG333" i="1" s="1"/>
  <c r="CH333" i="1" s="1"/>
  <c r="CD333" i="1"/>
  <c r="CE333" i="1"/>
  <c r="CF333" i="1"/>
  <c r="CB334" i="1" l="1"/>
  <c r="CC334" i="1"/>
  <c r="CD334" i="1"/>
  <c r="CE334" i="1"/>
  <c r="CF334" i="1"/>
  <c r="CG334" i="1"/>
  <c r="CH334" i="1" s="1"/>
  <c r="H309" i="1"/>
  <c r="I309" i="1"/>
  <c r="A309" i="1"/>
  <c r="B309" i="1"/>
  <c r="C309" i="1"/>
  <c r="D309" i="1"/>
  <c r="E309" i="1" s="1"/>
  <c r="E308" i="1"/>
  <c r="CB335" i="1" l="1"/>
  <c r="CC335" i="1" s="1"/>
  <c r="CG335" i="1" s="1"/>
  <c r="CH335" i="1" s="1"/>
  <c r="CD335" i="1"/>
  <c r="CE335" i="1"/>
  <c r="CF335" i="1"/>
  <c r="A310" i="1"/>
  <c r="B310" i="1"/>
  <c r="C310" i="1"/>
  <c r="D310" i="1"/>
  <c r="E310" i="1" s="1"/>
  <c r="H310" i="1"/>
  <c r="I310" i="1"/>
  <c r="CB336" i="1" l="1"/>
  <c r="CC336" i="1"/>
  <c r="CF336" i="1"/>
  <c r="CD336" i="1"/>
  <c r="CE336" i="1"/>
  <c r="CG336" i="1"/>
  <c r="CH336" i="1" s="1"/>
  <c r="A311" i="1"/>
  <c r="B311" i="1"/>
  <c r="C311" i="1"/>
  <c r="D311" i="1"/>
  <c r="E311" i="1" s="1"/>
  <c r="H311" i="1"/>
  <c r="I311" i="1"/>
  <c r="CB337" i="1" l="1"/>
  <c r="CC337" i="1"/>
  <c r="CF337" i="1"/>
  <c r="CD337" i="1"/>
  <c r="CG337" i="1" s="1"/>
  <c r="CH337" i="1" s="1"/>
  <c r="CE337" i="1"/>
  <c r="A312" i="1"/>
  <c r="B312" i="1"/>
  <c r="C312" i="1"/>
  <c r="D312" i="1"/>
  <c r="E312" i="1" s="1"/>
  <c r="H312" i="1"/>
  <c r="I312" i="1"/>
  <c r="CB338" i="1" l="1"/>
  <c r="CC338" i="1"/>
  <c r="CD338" i="1"/>
  <c r="CE338" i="1"/>
  <c r="CF338" i="1"/>
  <c r="CG338" i="1"/>
  <c r="CH338" i="1"/>
  <c r="C313" i="1"/>
  <c r="D313" i="1"/>
  <c r="E313" i="1" s="1"/>
  <c r="H313" i="1"/>
  <c r="I313" i="1"/>
  <c r="B313" i="1"/>
  <c r="A313" i="1"/>
  <c r="H314" i="1" l="1"/>
  <c r="I314" i="1"/>
  <c r="A314" i="1"/>
  <c r="B314" i="1"/>
  <c r="C314" i="1"/>
  <c r="D314" i="1"/>
  <c r="E314" i="1" s="1"/>
  <c r="CB339" i="1"/>
  <c r="CC339" i="1"/>
  <c r="CD339" i="1"/>
  <c r="CE339" i="1"/>
  <c r="CF339" i="1"/>
  <c r="CG339" i="1"/>
  <c r="CH339" i="1" s="1"/>
  <c r="CB340" i="1" l="1"/>
  <c r="CC340" i="1"/>
  <c r="CD340" i="1"/>
  <c r="CE340" i="1"/>
  <c r="CF340" i="1"/>
  <c r="CG340" i="1"/>
  <c r="CH340" i="1"/>
  <c r="A315" i="1"/>
  <c r="B315" i="1"/>
  <c r="C315" i="1"/>
  <c r="D315" i="1"/>
  <c r="E315" i="1" s="1"/>
  <c r="H315" i="1"/>
  <c r="I315" i="1" s="1"/>
  <c r="A316" i="1" l="1"/>
  <c r="B316" i="1"/>
  <c r="C316" i="1"/>
  <c r="D316" i="1"/>
  <c r="E316" i="1" s="1"/>
  <c r="H316" i="1"/>
  <c r="I316" i="1"/>
  <c r="CB341" i="1"/>
  <c r="CC341" i="1" s="1"/>
  <c r="CG341" i="1" s="1"/>
  <c r="CH341" i="1" s="1"/>
  <c r="CD341" i="1"/>
  <c r="CE341" i="1"/>
  <c r="CF341" i="1"/>
  <c r="CB342" i="1" l="1"/>
  <c r="CC342" i="1"/>
  <c r="CD342" i="1"/>
  <c r="CE342" i="1"/>
  <c r="CF342" i="1"/>
  <c r="CG342" i="1"/>
  <c r="CH342" i="1" s="1"/>
  <c r="A317" i="1"/>
  <c r="B317" i="1"/>
  <c r="C317" i="1"/>
  <c r="D317" i="1"/>
  <c r="E317" i="1" s="1"/>
  <c r="H317" i="1"/>
  <c r="I317" i="1"/>
  <c r="CB343" i="1" l="1"/>
  <c r="CC343" i="1"/>
  <c r="CD343" i="1"/>
  <c r="CE343" i="1"/>
  <c r="CF343" i="1"/>
  <c r="CG343" i="1"/>
  <c r="CH343" i="1"/>
  <c r="B318" i="1"/>
  <c r="C318" i="1"/>
  <c r="D318" i="1"/>
  <c r="E318" i="1" s="1"/>
  <c r="H318" i="1"/>
  <c r="I318" i="1"/>
  <c r="A318" i="1"/>
  <c r="H319" i="1" l="1"/>
  <c r="I319" i="1"/>
  <c r="A319" i="1"/>
  <c r="B319" i="1"/>
  <c r="D319" i="1"/>
  <c r="C319" i="1"/>
  <c r="CB344" i="1"/>
  <c r="CC344" i="1"/>
  <c r="CF344" i="1"/>
  <c r="CD344" i="1"/>
  <c r="CE344" i="1"/>
  <c r="CG344" i="1"/>
  <c r="CH344" i="1"/>
  <c r="E319" i="1" l="1"/>
  <c r="CB345" i="1"/>
  <c r="CC345" i="1"/>
  <c r="CF345" i="1"/>
  <c r="CD345" i="1"/>
  <c r="CG345" i="1" s="1"/>
  <c r="CH345" i="1" s="1"/>
  <c r="CE345" i="1"/>
  <c r="A320" i="1"/>
  <c r="B320" i="1"/>
  <c r="C320" i="1"/>
  <c r="D320" i="1"/>
  <c r="E320" i="1" s="1"/>
  <c r="H320" i="1"/>
  <c r="I320" i="1" s="1"/>
  <c r="A321" i="1" l="1"/>
  <c r="B321" i="1"/>
  <c r="C321" i="1"/>
  <c r="D321" i="1"/>
  <c r="E321" i="1" s="1"/>
  <c r="H321" i="1"/>
  <c r="I321" i="1"/>
  <c r="CB346" i="1"/>
  <c r="CC346" i="1"/>
  <c r="CD346" i="1"/>
  <c r="CE346" i="1"/>
  <c r="CF346" i="1"/>
  <c r="CG346" i="1"/>
  <c r="CH346" i="1" s="1"/>
  <c r="CB347" i="1" l="1"/>
  <c r="CC347" i="1"/>
  <c r="CD347" i="1"/>
  <c r="CE347" i="1"/>
  <c r="CF347" i="1"/>
  <c r="CG347" i="1"/>
  <c r="CH347" i="1"/>
  <c r="A322" i="1"/>
  <c r="B322" i="1"/>
  <c r="C322" i="1"/>
  <c r="D322" i="1"/>
  <c r="E322" i="1" s="1"/>
  <c r="H322" i="1"/>
  <c r="I322" i="1" s="1"/>
  <c r="A323" i="1" l="1"/>
  <c r="B323" i="1"/>
  <c r="C323" i="1"/>
  <c r="D323" i="1"/>
  <c r="E323" i="1" s="1"/>
  <c r="H323" i="1"/>
  <c r="I323" i="1"/>
  <c r="CB348" i="1"/>
  <c r="CC348" i="1"/>
  <c r="CD348" i="1"/>
  <c r="CE348" i="1"/>
  <c r="CF348" i="1"/>
  <c r="CG348" i="1"/>
  <c r="CH348" i="1" s="1"/>
  <c r="CB349" i="1" l="1"/>
  <c r="CC349" i="1"/>
  <c r="CD349" i="1"/>
  <c r="CE349" i="1"/>
  <c r="CF349" i="1"/>
  <c r="CG349" i="1"/>
  <c r="CH349" i="1" s="1"/>
  <c r="B324" i="1"/>
  <c r="C324" i="1"/>
  <c r="D324" i="1"/>
  <c r="E324" i="1" s="1"/>
  <c r="H324" i="1"/>
  <c r="I324" i="1" s="1"/>
  <c r="A324" i="1"/>
  <c r="B325" i="1" l="1"/>
  <c r="C325" i="1"/>
  <c r="D325" i="1"/>
  <c r="E325" i="1" s="1"/>
  <c r="H325" i="1"/>
  <c r="I325" i="1"/>
  <c r="A325" i="1"/>
  <c r="CB350" i="1"/>
  <c r="CC350" i="1"/>
  <c r="CD350" i="1"/>
  <c r="CE350" i="1"/>
  <c r="CF350" i="1"/>
  <c r="CG350" i="1"/>
  <c r="CH350" i="1" s="1"/>
  <c r="CB351" i="1" l="1"/>
  <c r="CC351" i="1"/>
  <c r="CD351" i="1"/>
  <c r="CE351" i="1"/>
  <c r="CF351" i="1"/>
  <c r="CG351" i="1"/>
  <c r="CH351" i="1" s="1"/>
  <c r="B326" i="1"/>
  <c r="C326" i="1"/>
  <c r="D326" i="1"/>
  <c r="E326" i="1" s="1"/>
  <c r="H326" i="1"/>
  <c r="I326" i="1"/>
  <c r="A326" i="1"/>
  <c r="CB352" i="1" l="1"/>
  <c r="CC352" i="1"/>
  <c r="CF352" i="1"/>
  <c r="CD352" i="1"/>
  <c r="CE352" i="1"/>
  <c r="CG352" i="1"/>
  <c r="CH352" i="1"/>
  <c r="B327" i="1"/>
  <c r="C327" i="1"/>
  <c r="D327" i="1"/>
  <c r="E327" i="1" s="1"/>
  <c r="H327" i="1"/>
  <c r="I327" i="1"/>
  <c r="A327" i="1"/>
  <c r="B328" i="1" l="1"/>
  <c r="C328" i="1"/>
  <c r="D328" i="1"/>
  <c r="E328" i="1" s="1"/>
  <c r="H328" i="1"/>
  <c r="I328" i="1"/>
  <c r="A328" i="1"/>
  <c r="CB353" i="1"/>
  <c r="CC353" i="1"/>
  <c r="CF353" i="1"/>
  <c r="CD353" i="1"/>
  <c r="CG353" i="1" s="1"/>
  <c r="CH353" i="1" s="1"/>
  <c r="CE353" i="1"/>
  <c r="CB354" i="1" l="1"/>
  <c r="CC354" i="1"/>
  <c r="CD354" i="1"/>
  <c r="CE354" i="1"/>
  <c r="CF354" i="1"/>
  <c r="CG354" i="1"/>
  <c r="CH354" i="1" s="1"/>
  <c r="B329" i="1"/>
  <c r="C329" i="1"/>
  <c r="D329" i="1"/>
  <c r="E329" i="1" s="1"/>
  <c r="H329" i="1"/>
  <c r="I329" i="1" s="1"/>
  <c r="A329" i="1"/>
  <c r="B330" i="1" l="1"/>
  <c r="C330" i="1"/>
  <c r="D330" i="1"/>
  <c r="E330" i="1" s="1"/>
  <c r="H330" i="1"/>
  <c r="I330" i="1"/>
  <c r="A330" i="1"/>
  <c r="CB355" i="1"/>
  <c r="CC355" i="1"/>
  <c r="CD355" i="1"/>
  <c r="CE355" i="1"/>
  <c r="CF355" i="1"/>
  <c r="CG355" i="1"/>
  <c r="CH355" i="1" s="1"/>
  <c r="CB356" i="1" l="1"/>
  <c r="CC356" i="1"/>
  <c r="CD356" i="1"/>
  <c r="CE356" i="1"/>
  <c r="CF356" i="1"/>
  <c r="CG356" i="1"/>
  <c r="CH356" i="1"/>
  <c r="B331" i="1"/>
  <c r="C331" i="1"/>
  <c r="D331" i="1"/>
  <c r="E331" i="1" s="1"/>
  <c r="H331" i="1"/>
  <c r="I331" i="1"/>
  <c r="A331" i="1"/>
  <c r="B332" i="1" l="1"/>
  <c r="C332" i="1"/>
  <c r="D332" i="1"/>
  <c r="E332" i="1" s="1"/>
  <c r="H332" i="1"/>
  <c r="I332" i="1"/>
  <c r="A332" i="1"/>
  <c r="CB357" i="1"/>
  <c r="CD357" i="1"/>
  <c r="CC357" i="1"/>
  <c r="CE357" i="1"/>
  <c r="CF357" i="1"/>
  <c r="CG357" i="1"/>
  <c r="CH357" i="1"/>
  <c r="CB358" i="1" l="1"/>
  <c r="CC358" i="1"/>
  <c r="CD358" i="1"/>
  <c r="CE358" i="1"/>
  <c r="CF358" i="1"/>
  <c r="CG358" i="1"/>
  <c r="CH358" i="1" s="1"/>
  <c r="B333" i="1"/>
  <c r="C333" i="1"/>
  <c r="D333" i="1"/>
  <c r="E333" i="1" s="1"/>
  <c r="H333" i="1"/>
  <c r="I333" i="1"/>
  <c r="A333" i="1"/>
  <c r="CB359" i="1" l="1"/>
  <c r="CF359" i="1"/>
  <c r="CC359" i="1"/>
  <c r="CD359" i="1"/>
  <c r="CE359" i="1"/>
  <c r="CG359" i="1"/>
  <c r="CH359" i="1"/>
  <c r="B334" i="1"/>
  <c r="C334" i="1"/>
  <c r="D334" i="1"/>
  <c r="E334" i="1" s="1"/>
  <c r="H334" i="1"/>
  <c r="I334" i="1"/>
  <c r="A334" i="1"/>
  <c r="CB360" i="1" l="1"/>
  <c r="CC360" i="1"/>
  <c r="CD360" i="1"/>
  <c r="CE360" i="1"/>
  <c r="CF360" i="1"/>
  <c r="CG360" i="1"/>
  <c r="CH360" i="1"/>
  <c r="B335" i="1"/>
  <c r="C335" i="1"/>
  <c r="D335" i="1"/>
  <c r="E335" i="1" s="1"/>
  <c r="H335" i="1"/>
  <c r="I335" i="1"/>
  <c r="A335" i="1"/>
  <c r="B336" i="1" l="1"/>
  <c r="C336" i="1"/>
  <c r="D336" i="1"/>
  <c r="E336" i="1" s="1"/>
  <c r="H336" i="1"/>
  <c r="I336" i="1"/>
  <c r="A336" i="1"/>
  <c r="CB361" i="1"/>
  <c r="CC361" i="1"/>
  <c r="CD361" i="1"/>
  <c r="CE361" i="1"/>
  <c r="CF361" i="1"/>
  <c r="CG361" i="1"/>
  <c r="CH361" i="1" s="1"/>
  <c r="CB362" i="1" l="1"/>
  <c r="CC362" i="1"/>
  <c r="CD362" i="1"/>
  <c r="CE362" i="1"/>
  <c r="CF362" i="1"/>
  <c r="CG362" i="1"/>
  <c r="CH362" i="1" s="1"/>
  <c r="B337" i="1"/>
  <c r="C337" i="1"/>
  <c r="D337" i="1"/>
  <c r="E337" i="1" s="1"/>
  <c r="H337" i="1"/>
  <c r="I337" i="1"/>
  <c r="A337" i="1"/>
  <c r="CD363" i="1" l="1"/>
  <c r="CE363" i="1"/>
  <c r="CF363" i="1"/>
  <c r="CB363" i="1"/>
  <c r="CC363" i="1"/>
  <c r="CG363" i="1" s="1"/>
  <c r="CH363" i="1" s="1"/>
  <c r="B338" i="1"/>
  <c r="C338" i="1"/>
  <c r="D338" i="1"/>
  <c r="E338" i="1" s="1"/>
  <c r="H338" i="1"/>
  <c r="I338" i="1"/>
  <c r="A338" i="1"/>
  <c r="CD364" i="1" l="1"/>
  <c r="CB364" i="1"/>
  <c r="CC364" i="1"/>
  <c r="CE364" i="1"/>
  <c r="CF364" i="1"/>
  <c r="CG364" i="1"/>
  <c r="CH364" i="1"/>
  <c r="B339" i="1"/>
  <c r="C339" i="1"/>
  <c r="D339" i="1"/>
  <c r="E339" i="1" s="1"/>
  <c r="H339" i="1"/>
  <c r="I339" i="1"/>
  <c r="A339" i="1"/>
  <c r="B340" i="1" l="1"/>
  <c r="C340" i="1"/>
  <c r="D340" i="1"/>
  <c r="E340" i="1" s="1"/>
  <c r="H340" i="1"/>
  <c r="I340" i="1"/>
  <c r="A340" i="1"/>
  <c r="CB365" i="1"/>
  <c r="CC365" i="1"/>
  <c r="CD365" i="1"/>
  <c r="CE365" i="1"/>
  <c r="CF365" i="1"/>
  <c r="CG365" i="1"/>
  <c r="CH365" i="1" s="1"/>
  <c r="CF366" i="1" l="1"/>
  <c r="CB366" i="1"/>
  <c r="CC366" i="1"/>
  <c r="CD366" i="1"/>
  <c r="CG366" i="1" s="1"/>
  <c r="CH366" i="1" s="1"/>
  <c r="CE366" i="1"/>
  <c r="B341" i="1"/>
  <c r="C341" i="1"/>
  <c r="D341" i="1"/>
  <c r="E341" i="1" s="1"/>
  <c r="H341" i="1"/>
  <c r="I341" i="1"/>
  <c r="A341" i="1"/>
  <c r="CF367" i="1" l="1"/>
  <c r="CB367" i="1"/>
  <c r="CC367" i="1"/>
  <c r="CD367" i="1"/>
  <c r="CE367" i="1"/>
  <c r="CG367" i="1" s="1"/>
  <c r="CH367" i="1" s="1"/>
  <c r="B342" i="1"/>
  <c r="C342" i="1"/>
  <c r="D342" i="1"/>
  <c r="E342" i="1" s="1"/>
  <c r="H342" i="1"/>
  <c r="I342" i="1"/>
  <c r="A342" i="1"/>
  <c r="CB368" i="1" l="1"/>
  <c r="CC368" i="1"/>
  <c r="CD368" i="1"/>
  <c r="CE368" i="1"/>
  <c r="CF368" i="1"/>
  <c r="CG368" i="1" s="1"/>
  <c r="CH368" i="1" s="1"/>
  <c r="B343" i="1"/>
  <c r="C343" i="1"/>
  <c r="D343" i="1"/>
  <c r="E343" i="1" s="1"/>
  <c r="H343" i="1"/>
  <c r="I343" i="1"/>
  <c r="A343" i="1"/>
  <c r="CF369" i="1" l="1"/>
  <c r="CB369" i="1"/>
  <c r="CC369" i="1"/>
  <c r="CD369" i="1"/>
  <c r="CG369" i="1" s="1"/>
  <c r="CH369" i="1" s="1"/>
  <c r="CE369" i="1"/>
  <c r="B344" i="1"/>
  <c r="C344" i="1"/>
  <c r="D344" i="1"/>
  <c r="E344" i="1" s="1"/>
  <c r="H344" i="1"/>
  <c r="I344" i="1"/>
  <c r="A344" i="1"/>
  <c r="CE370" i="1" l="1"/>
  <c r="CB370" i="1"/>
  <c r="CC370" i="1"/>
  <c r="CD370" i="1"/>
  <c r="CF370" i="1"/>
  <c r="CG370" i="1"/>
  <c r="CH370" i="1" s="1"/>
  <c r="B345" i="1"/>
  <c r="C345" i="1"/>
  <c r="D345" i="1"/>
  <c r="E345" i="1" s="1"/>
  <c r="H345" i="1"/>
  <c r="I345" i="1"/>
  <c r="A345" i="1"/>
  <c r="CB371" i="1" l="1"/>
  <c r="CC371" i="1"/>
  <c r="CD371" i="1"/>
  <c r="CE371" i="1"/>
  <c r="CF371" i="1"/>
  <c r="CG371" i="1"/>
  <c r="CH371" i="1"/>
  <c r="B346" i="1"/>
  <c r="C346" i="1"/>
  <c r="D346" i="1"/>
  <c r="E346" i="1" s="1"/>
  <c r="H346" i="1"/>
  <c r="I346" i="1"/>
  <c r="A346" i="1"/>
  <c r="CD372" i="1" l="1"/>
  <c r="CE372" i="1"/>
  <c r="CF372" i="1"/>
  <c r="CB372" i="1"/>
  <c r="CC372" i="1" s="1"/>
  <c r="CG372" i="1" s="1"/>
  <c r="CH372" i="1" s="1"/>
  <c r="B347" i="1"/>
  <c r="C347" i="1"/>
  <c r="D347" i="1"/>
  <c r="E347" i="1" s="1"/>
  <c r="H347" i="1"/>
  <c r="I347" i="1"/>
  <c r="A347" i="1"/>
  <c r="CB373" i="1" l="1"/>
  <c r="CC373" i="1"/>
  <c r="CD373" i="1"/>
  <c r="CG373" i="1" s="1"/>
  <c r="CH373" i="1" s="1"/>
  <c r="CE373" i="1"/>
  <c r="CF373" i="1"/>
  <c r="B348" i="1"/>
  <c r="C348" i="1"/>
  <c r="D348" i="1"/>
  <c r="E348" i="1" s="1"/>
  <c r="H348" i="1"/>
  <c r="I348" i="1"/>
  <c r="A348" i="1"/>
  <c r="CD374" i="1" l="1"/>
  <c r="CB374" i="1"/>
  <c r="CC374" i="1"/>
  <c r="CE374" i="1"/>
  <c r="CF374" i="1"/>
  <c r="CG374" i="1"/>
  <c r="CH374" i="1"/>
  <c r="B349" i="1"/>
  <c r="C349" i="1"/>
  <c r="D349" i="1"/>
  <c r="E349" i="1" s="1"/>
  <c r="H349" i="1"/>
  <c r="I349" i="1"/>
  <c r="A349" i="1"/>
  <c r="B350" i="1" l="1"/>
  <c r="C350" i="1"/>
  <c r="D350" i="1"/>
  <c r="E350" i="1" s="1"/>
  <c r="H350" i="1"/>
  <c r="I350" i="1"/>
  <c r="A350" i="1"/>
  <c r="CB375" i="1"/>
  <c r="CC375" i="1" s="1"/>
  <c r="CD375" i="1"/>
  <c r="CG375" i="1" s="1"/>
  <c r="CH375" i="1" s="1"/>
  <c r="CE375" i="1"/>
  <c r="CF375" i="1"/>
  <c r="CB376" i="1" l="1"/>
  <c r="CC376" i="1"/>
  <c r="CD376" i="1"/>
  <c r="CE376" i="1"/>
  <c r="CF376" i="1"/>
  <c r="CG376" i="1"/>
  <c r="CH376" i="1"/>
  <c r="B351" i="1"/>
  <c r="C351" i="1"/>
  <c r="D351" i="1"/>
  <c r="E351" i="1" s="1"/>
  <c r="H351" i="1"/>
  <c r="I351" i="1"/>
  <c r="A351" i="1"/>
  <c r="CD377" i="1" l="1"/>
  <c r="CE377" i="1"/>
  <c r="CF377" i="1"/>
  <c r="CB377" i="1"/>
  <c r="CC377" i="1" s="1"/>
  <c r="CG377" i="1" s="1"/>
  <c r="CH377" i="1" s="1"/>
  <c r="B352" i="1"/>
  <c r="C352" i="1"/>
  <c r="D352" i="1"/>
  <c r="E352" i="1" s="1"/>
  <c r="H352" i="1"/>
  <c r="I352" i="1"/>
  <c r="A352" i="1"/>
  <c r="CF378" i="1" l="1"/>
  <c r="CB378" i="1"/>
  <c r="CC378" i="1"/>
  <c r="CD378" i="1"/>
  <c r="CG378" i="1" s="1"/>
  <c r="CH378" i="1" s="1"/>
  <c r="CE378" i="1"/>
  <c r="B353" i="1"/>
  <c r="C353" i="1"/>
  <c r="D353" i="1"/>
  <c r="E353" i="1" s="1"/>
  <c r="H353" i="1"/>
  <c r="I353" i="1"/>
  <c r="A353" i="1"/>
  <c r="CB379" i="1" l="1"/>
  <c r="CC379" i="1" s="1"/>
  <c r="CG379" i="1" s="1"/>
  <c r="CH379" i="1" s="1"/>
  <c r="CD379" i="1"/>
  <c r="CE379" i="1"/>
  <c r="CF379" i="1"/>
  <c r="B354" i="1"/>
  <c r="C354" i="1"/>
  <c r="D354" i="1"/>
  <c r="E354" i="1" s="1"/>
  <c r="H354" i="1"/>
  <c r="I354" i="1"/>
  <c r="A354" i="1"/>
  <c r="CF380" i="1" l="1"/>
  <c r="CB380" i="1"/>
  <c r="CC380" i="1"/>
  <c r="CD380" i="1"/>
  <c r="CE380" i="1"/>
  <c r="CG380" i="1"/>
  <c r="CH380" i="1"/>
  <c r="B355" i="1"/>
  <c r="C355" i="1"/>
  <c r="D355" i="1"/>
  <c r="E355" i="1" s="1"/>
  <c r="H355" i="1"/>
  <c r="I355" i="1"/>
  <c r="A355" i="1"/>
  <c r="B356" i="1" l="1"/>
  <c r="C356" i="1"/>
  <c r="D356" i="1"/>
  <c r="E356" i="1" s="1"/>
  <c r="H356" i="1"/>
  <c r="I356" i="1"/>
  <c r="A356" i="1"/>
  <c r="CB381" i="1"/>
  <c r="CC381" i="1"/>
  <c r="CD381" i="1"/>
  <c r="CE381" i="1"/>
  <c r="CF381" i="1"/>
  <c r="CG381" i="1"/>
  <c r="CH381" i="1" s="1"/>
  <c r="CB382" i="1" l="1"/>
  <c r="CC382" i="1"/>
  <c r="CD382" i="1"/>
  <c r="CE382" i="1"/>
  <c r="CF382" i="1"/>
  <c r="CG382" i="1"/>
  <c r="CH382" i="1"/>
  <c r="B357" i="1"/>
  <c r="C357" i="1"/>
  <c r="D357" i="1"/>
  <c r="E357" i="1" s="1"/>
  <c r="H357" i="1"/>
  <c r="I357" i="1"/>
  <c r="A357" i="1"/>
  <c r="B358" i="1" l="1"/>
  <c r="C358" i="1"/>
  <c r="D358" i="1"/>
  <c r="E358" i="1" s="1"/>
  <c r="H358" i="1"/>
  <c r="I358" i="1"/>
  <c r="A358" i="1"/>
  <c r="CE383" i="1"/>
  <c r="CF383" i="1"/>
  <c r="CB383" i="1"/>
  <c r="CC383" i="1" s="1"/>
  <c r="CD383" i="1"/>
  <c r="CG383" i="1" s="1"/>
  <c r="CH383" i="1" s="1"/>
  <c r="CB384" i="1" l="1"/>
  <c r="CC384" i="1" s="1"/>
  <c r="CG384" i="1" s="1"/>
  <c r="CH384" i="1" s="1"/>
  <c r="CD384" i="1"/>
  <c r="CE384" i="1"/>
  <c r="CF384" i="1"/>
  <c r="B359" i="1"/>
  <c r="C359" i="1"/>
  <c r="D359" i="1"/>
  <c r="E359" i="1" s="1"/>
  <c r="H359" i="1"/>
  <c r="I359" i="1"/>
  <c r="A359" i="1"/>
  <c r="CB385" i="1" l="1"/>
  <c r="CE385" i="1"/>
  <c r="CC385" i="1"/>
  <c r="CD385" i="1"/>
  <c r="CF385" i="1"/>
  <c r="CG385" i="1"/>
  <c r="CH385" i="1"/>
  <c r="B360" i="1"/>
  <c r="C360" i="1"/>
  <c r="D360" i="1"/>
  <c r="E360" i="1" s="1"/>
  <c r="H360" i="1"/>
  <c r="A360" i="1"/>
  <c r="I360" i="1"/>
  <c r="B361" i="1" l="1"/>
  <c r="C361" i="1"/>
  <c r="D361" i="1"/>
  <c r="E361" i="1" s="1"/>
  <c r="H361" i="1"/>
  <c r="A361" i="1"/>
  <c r="I361" i="1"/>
  <c r="CB386" i="1"/>
  <c r="CC386" i="1"/>
  <c r="CD386" i="1"/>
  <c r="CE386" i="1"/>
  <c r="CF386" i="1"/>
  <c r="CG386" i="1"/>
  <c r="CH386" i="1" s="1"/>
  <c r="CB387" i="1" l="1"/>
  <c r="CC387" i="1"/>
  <c r="CD387" i="1"/>
  <c r="CE387" i="1"/>
  <c r="CF387" i="1"/>
  <c r="CG387" i="1"/>
  <c r="CH387" i="1"/>
  <c r="B362" i="1"/>
  <c r="C362" i="1"/>
  <c r="D362" i="1"/>
  <c r="E362" i="1" s="1"/>
  <c r="H362" i="1"/>
  <c r="A362" i="1"/>
  <c r="I362" i="1"/>
  <c r="B363" i="1" l="1"/>
  <c r="C363" i="1"/>
  <c r="D363" i="1"/>
  <c r="E363" i="1" s="1"/>
  <c r="H363" i="1"/>
  <c r="A363" i="1"/>
  <c r="I363" i="1"/>
  <c r="CB388" i="1"/>
  <c r="CC388" i="1" s="1"/>
  <c r="CG388" i="1" s="1"/>
  <c r="CH388" i="1" s="1"/>
  <c r="CD388" i="1"/>
  <c r="CE388" i="1"/>
  <c r="CF388" i="1"/>
  <c r="CB389" i="1" l="1"/>
  <c r="CC389" i="1"/>
  <c r="CD389" i="1"/>
  <c r="CE389" i="1"/>
  <c r="CF389" i="1"/>
  <c r="CG389" i="1"/>
  <c r="CH389" i="1"/>
  <c r="B364" i="1"/>
  <c r="C364" i="1"/>
  <c r="D364" i="1"/>
  <c r="E364" i="1" s="1"/>
  <c r="H364" i="1"/>
  <c r="A364" i="1"/>
  <c r="I364" i="1"/>
  <c r="B365" i="1" l="1"/>
  <c r="C365" i="1"/>
  <c r="D365" i="1"/>
  <c r="E365" i="1" s="1"/>
  <c r="H365" i="1"/>
  <c r="I365" i="1"/>
  <c r="A365" i="1"/>
  <c r="CB390" i="1"/>
  <c r="CC390" i="1"/>
  <c r="CD390" i="1"/>
  <c r="CE390" i="1"/>
  <c r="CF390" i="1"/>
  <c r="CG390" i="1"/>
  <c r="CH390" i="1"/>
  <c r="B366" i="1" l="1"/>
  <c r="C366" i="1"/>
  <c r="D366" i="1"/>
  <c r="E366" i="1" s="1"/>
  <c r="H366" i="1"/>
  <c r="I366" i="1"/>
  <c r="A366" i="1"/>
  <c r="CB391" i="1"/>
  <c r="CC391" i="1"/>
  <c r="CD391" i="1"/>
  <c r="CE391" i="1"/>
  <c r="CF391" i="1"/>
  <c r="CG391" i="1"/>
  <c r="CH391" i="1"/>
  <c r="CB392" i="1" l="1"/>
  <c r="CC392" i="1"/>
  <c r="CD392" i="1"/>
  <c r="CE392" i="1"/>
  <c r="CF392" i="1"/>
  <c r="CG392" i="1"/>
  <c r="CH392" i="1"/>
  <c r="B367" i="1"/>
  <c r="C367" i="1"/>
  <c r="D367" i="1"/>
  <c r="E367" i="1" s="1"/>
  <c r="H367" i="1"/>
  <c r="A367" i="1"/>
  <c r="I367" i="1"/>
  <c r="B368" i="1" l="1"/>
  <c r="C368" i="1"/>
  <c r="D368" i="1"/>
  <c r="E368" i="1" s="1"/>
  <c r="H368" i="1"/>
  <c r="A368" i="1"/>
  <c r="I368" i="1"/>
  <c r="CB393" i="1"/>
  <c r="CC393" i="1"/>
  <c r="CD393" i="1"/>
  <c r="CE393" i="1"/>
  <c r="CF393" i="1"/>
  <c r="CG393" i="1"/>
  <c r="CH393" i="1"/>
  <c r="B369" i="1" l="1"/>
  <c r="C369" i="1"/>
  <c r="D369" i="1"/>
  <c r="E369" i="1" s="1"/>
  <c r="H369" i="1"/>
  <c r="A369" i="1"/>
  <c r="I369" i="1"/>
  <c r="CB394" i="1"/>
  <c r="CC394" i="1"/>
  <c r="CD394" i="1"/>
  <c r="CE394" i="1"/>
  <c r="CF394" i="1"/>
  <c r="CG394" i="1"/>
  <c r="CH394" i="1"/>
  <c r="B370" i="1" l="1"/>
  <c r="C370" i="1"/>
  <c r="D370" i="1"/>
  <c r="E370" i="1" s="1"/>
  <c r="H370" i="1"/>
  <c r="A370" i="1"/>
  <c r="I370" i="1"/>
  <c r="CB395" i="1"/>
  <c r="CC395" i="1"/>
  <c r="CD395" i="1"/>
  <c r="CE395" i="1"/>
  <c r="CF395" i="1"/>
  <c r="CH395" i="1"/>
  <c r="CG395" i="1"/>
  <c r="CB396" i="1" l="1"/>
  <c r="CC396" i="1"/>
  <c r="CD396" i="1"/>
  <c r="CE396" i="1"/>
  <c r="CF396" i="1"/>
  <c r="CG396" i="1"/>
  <c r="CH396" i="1" s="1"/>
  <c r="B371" i="1"/>
  <c r="C371" i="1"/>
  <c r="D371" i="1"/>
  <c r="E371" i="1" s="1"/>
  <c r="H371" i="1"/>
  <c r="I371" i="1"/>
  <c r="A371" i="1"/>
  <c r="CB397" i="1" l="1"/>
  <c r="CC397" i="1"/>
  <c r="CD397" i="1"/>
  <c r="CE397" i="1"/>
  <c r="CF397" i="1"/>
  <c r="CG397" i="1"/>
  <c r="CH397" i="1" s="1"/>
  <c r="B372" i="1"/>
  <c r="C372" i="1"/>
  <c r="D372" i="1"/>
  <c r="E372" i="1" s="1"/>
  <c r="H372" i="1"/>
  <c r="A372" i="1"/>
  <c r="I372" i="1"/>
  <c r="CB398" i="1" l="1"/>
  <c r="CC398" i="1"/>
  <c r="CE398" i="1"/>
  <c r="CD398" i="1"/>
  <c r="CF398" i="1"/>
  <c r="CG398" i="1"/>
  <c r="CH398" i="1" s="1"/>
  <c r="B373" i="1"/>
  <c r="C373" i="1"/>
  <c r="D373" i="1"/>
  <c r="E373" i="1" s="1"/>
  <c r="H373" i="1"/>
  <c r="A373" i="1"/>
  <c r="I373" i="1"/>
  <c r="CB399" i="1" l="1"/>
  <c r="CE399" i="1"/>
  <c r="CC399" i="1"/>
  <c r="CD399" i="1"/>
  <c r="CF399" i="1"/>
  <c r="CG399" i="1"/>
  <c r="CH399" i="1" s="1"/>
  <c r="B374" i="1"/>
  <c r="C374" i="1"/>
  <c r="D374" i="1"/>
  <c r="E374" i="1" s="1"/>
  <c r="A374" i="1"/>
  <c r="H374" i="1"/>
  <c r="I374" i="1"/>
  <c r="CC400" i="1" l="1"/>
  <c r="CB400" i="1"/>
  <c r="CD400" i="1"/>
  <c r="CE400" i="1"/>
  <c r="CF400" i="1"/>
  <c r="CG400" i="1"/>
  <c r="CH400" i="1"/>
  <c r="B375" i="1"/>
  <c r="C375" i="1"/>
  <c r="D375" i="1"/>
  <c r="E375" i="1" s="1"/>
  <c r="H375" i="1"/>
  <c r="I375" i="1" s="1"/>
  <c r="A375" i="1"/>
  <c r="B376" i="1" l="1"/>
  <c r="C376" i="1"/>
  <c r="D376" i="1"/>
  <c r="E376" i="1" s="1"/>
  <c r="A376" i="1"/>
  <c r="H376" i="1"/>
  <c r="I376" i="1" s="1"/>
  <c r="CB401" i="1"/>
  <c r="CC401" i="1"/>
  <c r="CD401" i="1"/>
  <c r="CE401" i="1"/>
  <c r="CF401" i="1"/>
  <c r="CG401" i="1"/>
  <c r="CH401" i="1" s="1"/>
  <c r="CE402" i="1" l="1"/>
  <c r="CG402" i="1"/>
  <c r="CB402" i="1"/>
  <c r="CC402" i="1"/>
  <c r="CD402" i="1"/>
  <c r="CF402" i="1"/>
  <c r="CH402" i="1"/>
  <c r="B377" i="1"/>
  <c r="C377" i="1"/>
  <c r="D377" i="1"/>
  <c r="E377" i="1" s="1"/>
  <c r="A377" i="1"/>
  <c r="H377" i="1"/>
  <c r="I377" i="1"/>
  <c r="B378" i="1" l="1"/>
  <c r="C378" i="1"/>
  <c r="D378" i="1"/>
  <c r="E378" i="1" s="1"/>
  <c r="A378" i="1"/>
  <c r="H378" i="1"/>
  <c r="I378" i="1" s="1"/>
  <c r="CB403" i="1"/>
  <c r="CG403" i="1"/>
  <c r="CC403" i="1"/>
  <c r="CE19" i="1" s="1"/>
  <c r="CD403" i="1"/>
  <c r="CE18" i="1" s="1"/>
  <c r="CE403" i="1"/>
  <c r="CF403" i="1"/>
  <c r="CH403" i="1"/>
  <c r="B379" i="1" l="1"/>
  <c r="C379" i="1"/>
  <c r="D379" i="1"/>
  <c r="E379" i="1" s="1"/>
  <c r="A379" i="1"/>
  <c r="H379" i="1"/>
  <c r="I379" i="1"/>
  <c r="B380" i="1" l="1"/>
  <c r="C380" i="1"/>
  <c r="D380" i="1"/>
  <c r="E380" i="1" s="1"/>
  <c r="A380" i="1"/>
  <c r="H380" i="1"/>
  <c r="I380" i="1"/>
  <c r="B381" i="1" l="1"/>
  <c r="C381" i="1"/>
  <c r="D381" i="1"/>
  <c r="E381" i="1" s="1"/>
  <c r="H381" i="1"/>
  <c r="I381" i="1"/>
  <c r="A381" i="1"/>
  <c r="B382" i="1" l="1"/>
  <c r="C382" i="1"/>
  <c r="D382" i="1"/>
  <c r="E382" i="1" s="1"/>
  <c r="A382" i="1"/>
  <c r="H382" i="1"/>
  <c r="I382" i="1"/>
  <c r="B383" i="1" l="1"/>
  <c r="C383" i="1"/>
  <c r="D383" i="1"/>
  <c r="E383" i="1" s="1"/>
  <c r="H383" i="1"/>
  <c r="A383" i="1"/>
  <c r="I383" i="1"/>
  <c r="B384" i="1" l="1"/>
  <c r="C384" i="1"/>
  <c r="D384" i="1"/>
  <c r="E384" i="1" s="1"/>
  <c r="A384" i="1"/>
  <c r="H384" i="1"/>
  <c r="I384" i="1"/>
  <c r="B385" i="1" l="1"/>
  <c r="C385" i="1"/>
  <c r="D385" i="1"/>
  <c r="E385" i="1" s="1"/>
  <c r="A385" i="1"/>
  <c r="H385" i="1"/>
  <c r="I385" i="1"/>
  <c r="B386" i="1" l="1"/>
  <c r="C386" i="1"/>
  <c r="D386" i="1"/>
  <c r="E386" i="1" s="1"/>
  <c r="H386" i="1"/>
  <c r="I386" i="1"/>
  <c r="A386" i="1"/>
  <c r="B387" i="1" l="1"/>
  <c r="C387" i="1"/>
  <c r="D387" i="1"/>
  <c r="E387" i="1" s="1"/>
  <c r="A387" i="1"/>
  <c r="H387" i="1"/>
  <c r="I387" i="1"/>
  <c r="A388" i="1" l="1"/>
  <c r="B388" i="1"/>
  <c r="C388" i="1"/>
  <c r="D388" i="1"/>
  <c r="E388" i="1" s="1"/>
  <c r="H388" i="1"/>
  <c r="I388" i="1"/>
  <c r="A389" i="1" l="1"/>
  <c r="C389" i="1"/>
  <c r="B389" i="1"/>
  <c r="D389" i="1"/>
  <c r="E389" i="1" s="1"/>
  <c r="H389" i="1"/>
  <c r="I389" i="1"/>
  <c r="A390" i="1" l="1"/>
  <c r="C390" i="1"/>
  <c r="B390" i="1"/>
  <c r="D390" i="1"/>
  <c r="E390" i="1" s="1"/>
  <c r="H390" i="1"/>
  <c r="I390" i="1"/>
  <c r="A391" i="1" l="1"/>
  <c r="C391" i="1"/>
  <c r="B391" i="1"/>
  <c r="D391" i="1"/>
  <c r="E391" i="1" s="1"/>
  <c r="H391" i="1"/>
  <c r="I391" i="1"/>
  <c r="A392" i="1" l="1"/>
  <c r="C392" i="1"/>
  <c r="B392" i="1"/>
  <c r="D392" i="1"/>
  <c r="E392" i="1" s="1"/>
  <c r="H392" i="1"/>
  <c r="I392" i="1"/>
  <c r="A393" i="1" l="1"/>
  <c r="C393" i="1"/>
  <c r="B393" i="1"/>
  <c r="D393" i="1"/>
  <c r="E393" i="1" s="1"/>
  <c r="H393" i="1"/>
  <c r="I393" i="1"/>
  <c r="C394" i="1" l="1"/>
  <c r="A394" i="1"/>
  <c r="B394" i="1"/>
  <c r="D394" i="1"/>
  <c r="E394" i="1" s="1"/>
  <c r="H394" i="1"/>
  <c r="I394" i="1"/>
  <c r="A395" i="1" l="1"/>
  <c r="C395" i="1"/>
  <c r="B395" i="1"/>
  <c r="D395" i="1"/>
  <c r="E395" i="1" s="1"/>
  <c r="H395" i="1"/>
  <c r="I395" i="1"/>
  <c r="C396" i="1" l="1"/>
  <c r="H396" i="1"/>
  <c r="A396" i="1"/>
  <c r="B396" i="1"/>
  <c r="D396" i="1"/>
  <c r="E396" i="1" s="1"/>
  <c r="I396" i="1"/>
  <c r="C397" i="1" l="1"/>
  <c r="H397" i="1"/>
  <c r="A397" i="1"/>
  <c r="B397" i="1"/>
  <c r="D397" i="1"/>
  <c r="E397" i="1" s="1"/>
  <c r="I397" i="1"/>
  <c r="A398" i="1" l="1"/>
  <c r="C398" i="1"/>
  <c r="B398" i="1"/>
  <c r="D398" i="1"/>
  <c r="E398" i="1" s="1"/>
  <c r="H398" i="1"/>
  <c r="I398" i="1"/>
  <c r="A399" i="1" l="1"/>
  <c r="H399" i="1"/>
  <c r="B399" i="1"/>
  <c r="C399" i="1"/>
  <c r="D399" i="1"/>
  <c r="E399" i="1" s="1"/>
  <c r="I399" i="1"/>
  <c r="C400" i="1" l="1"/>
  <c r="A400" i="1"/>
  <c r="B400" i="1"/>
  <c r="D400" i="1"/>
  <c r="E400" i="1" s="1"/>
  <c r="H400" i="1"/>
  <c r="I400" i="1"/>
  <c r="A401" i="1" l="1"/>
  <c r="C401" i="1"/>
  <c r="B401" i="1"/>
  <c r="D401" i="1"/>
  <c r="E401" i="1" s="1"/>
  <c r="H401" i="1"/>
  <c r="I401" i="1"/>
  <c r="B402" i="1" l="1"/>
  <c r="A402" i="1"/>
  <c r="C402" i="1"/>
  <c r="H402" i="1"/>
  <c r="D402" i="1"/>
  <c r="E402" i="1" s="1"/>
  <c r="I402" i="1"/>
  <c r="B403" i="1" l="1"/>
  <c r="C403" i="1"/>
  <c r="H403" i="1"/>
  <c r="A403" i="1"/>
  <c r="D403" i="1"/>
  <c r="E403" i="1" s="1"/>
  <c r="I403" i="1"/>
  <c r="B404" i="1" l="1"/>
  <c r="C404" i="1"/>
  <c r="A404" i="1"/>
  <c r="D404" i="1"/>
  <c r="E404" i="1" s="1"/>
  <c r="H404" i="1"/>
  <c r="I404" i="1"/>
  <c r="A405" i="1" l="1"/>
  <c r="B405" i="1"/>
  <c r="C405" i="1"/>
  <c r="D405" i="1"/>
  <c r="E405" i="1" s="1"/>
  <c r="H405" i="1"/>
  <c r="I405" i="1"/>
  <c r="A406" i="1" l="1"/>
  <c r="C406" i="1"/>
  <c r="B406" i="1"/>
  <c r="H406" i="1"/>
  <c r="D406" i="1"/>
  <c r="E406" i="1" s="1"/>
  <c r="I406" i="1"/>
  <c r="A407" i="1" l="1"/>
  <c r="C407" i="1"/>
  <c r="B407" i="1"/>
  <c r="H407" i="1"/>
  <c r="I407" i="1" s="1"/>
  <c r="D407" i="1"/>
  <c r="E407" i="1" s="1"/>
  <c r="B408" i="1" l="1"/>
  <c r="A408" i="1"/>
  <c r="C408" i="1"/>
  <c r="H408" i="1"/>
  <c r="D408" i="1"/>
  <c r="E408" i="1" s="1"/>
  <c r="I408" i="1"/>
  <c r="A409" i="1" l="1"/>
  <c r="E20" i="1" s="1"/>
  <c r="I16" i="1" s="1"/>
  <c r="I18" i="1" s="1"/>
  <c r="B409" i="1"/>
  <c r="C409" i="1"/>
  <c r="D409" i="1"/>
  <c r="E409" i="1" s="1"/>
  <c r="E15" i="1" s="1"/>
  <c r="H409" i="1"/>
  <c r="I409" i="1"/>
  <c r="E19" i="1" l="1"/>
  <c r="E21" i="1" s="1"/>
  <c r="E18" i="1"/>
  <c r="I20" i="1"/>
  <c r="J25" i="1"/>
  <c r="I17" i="1"/>
  <c r="I21" i="1" s="1"/>
  <c r="J22" i="1"/>
  <c r="J24" i="1"/>
  <c r="J23" i="1" l="1"/>
  <c r="J21" i="1"/>
</calcChain>
</file>

<file path=xl/sharedStrings.xml><?xml version="1.0" encoding="utf-8"?>
<sst xmlns="http://schemas.openxmlformats.org/spreadsheetml/2006/main" count="506" uniqueCount="59">
  <si>
    <t xml:space="preserve"> </t>
  </si>
  <si>
    <t>J</t>
  </si>
  <si>
    <t>To Principal</t>
  </si>
  <si>
    <t>Payments</t>
  </si>
  <si>
    <t>Amount</t>
  </si>
  <si>
    <t>Paid</t>
  </si>
  <si>
    <t>Rate</t>
  </si>
  <si>
    <t>Balance</t>
  </si>
  <si>
    <t>Amount Applied</t>
  </si>
  <si>
    <t>Annual</t>
  </si>
  <si>
    <t>Monthly</t>
  </si>
  <si>
    <t>Payment</t>
  </si>
  <si>
    <t xml:space="preserve">Interest </t>
  </si>
  <si>
    <t>Interest</t>
  </si>
  <si>
    <t>No.</t>
  </si>
  <si>
    <t>Extra</t>
  </si>
  <si>
    <t>Payment Schedule</t>
  </si>
  <si>
    <t>Additional</t>
  </si>
  <si>
    <t>Balance at Retirement</t>
  </si>
  <si>
    <t>Interest Savings</t>
  </si>
  <si>
    <t>Monthly Mortgage Payment</t>
  </si>
  <si>
    <t>Years Until Paid Off</t>
  </si>
  <si>
    <t>Monthly Loan Payment</t>
  </si>
  <si>
    <t>Extra Payment per Year</t>
  </si>
  <si>
    <t>Total Interest Paid</t>
  </si>
  <si>
    <t>Number of Years Until Retirement</t>
  </si>
  <si>
    <t xml:space="preserve">Total of All Payments </t>
  </si>
  <si>
    <t xml:space="preserve">             Number of Years Until Retirement</t>
  </si>
  <si>
    <t>Value of Investment @ Paid in Full</t>
  </si>
  <si>
    <t>Mortgage Summary</t>
  </si>
  <si>
    <t>Loan Summary</t>
  </si>
  <si>
    <t>Years Until Paid in Full</t>
  </si>
  <si>
    <t>Rate of Return</t>
  </si>
  <si>
    <t>Total Extra Payments</t>
  </si>
  <si>
    <t>Investment per Year</t>
  </si>
  <si>
    <t>Month of Annual Payment</t>
  </si>
  <si>
    <t>Retirement Age</t>
  </si>
  <si>
    <t>Extra Annual Payments</t>
  </si>
  <si>
    <t>Extra Annual Payment</t>
  </si>
  <si>
    <t>Current Age</t>
  </si>
  <si>
    <t>Extra Monthly Payments</t>
  </si>
  <si>
    <t>Extra Monthly Payment</t>
  </si>
  <si>
    <t>Investment Summary</t>
  </si>
  <si>
    <t>Extra Payments</t>
  </si>
  <si>
    <t>Number of Payments Remaining</t>
  </si>
  <si>
    <t>Monthly Payment Amount</t>
  </si>
  <si>
    <t xml:space="preserve">                               Number of Monthly Payments     </t>
  </si>
  <si>
    <t>Number of Monthly Payments</t>
  </si>
  <si>
    <t xml:space="preserve">                                   </t>
  </si>
  <si>
    <t>Annual Interest Rate</t>
  </si>
  <si>
    <t xml:space="preserve">       Annual Interest Rate</t>
  </si>
  <si>
    <t>Current Principal Balance</t>
  </si>
  <si>
    <t>Loan Amount</t>
  </si>
  <si>
    <t>Mortgage Information Calculator</t>
  </si>
  <si>
    <t>Mortgage Information</t>
  </si>
  <si>
    <t>Loan Information Calculator</t>
  </si>
  <si>
    <t>Loan Information</t>
  </si>
  <si>
    <t xml:space="preserve">                 Wealth Builder Worksheet                                                      </t>
  </si>
  <si>
    <t xml:space="preserve">                                     Equity Recapture Worksheet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</si>
</sst>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</numFmts>
  <fonts count="14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4"/>
      <color indexed="9"/>
      <name val="Calibri"/>
      <family val="2"/>
    </font>
    <font>
      <sz val="11"/>
      <name val="Calibri"/>
      <family val="2"/>
    </font>
    <font>
      <b/>
      <sz val="18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4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1"/>
    <xf numFmtId="14" fontId="1" fillId="0" borderId="0" xfId="1" applyNumberFormat="1"/>
    <xf numFmtId="0" fontId="1" fillId="2" borderId="0" xfId="1" applyFill="1"/>
    <xf numFmtId="0" fontId="2" fillId="2" borderId="0" xfId="1" applyFont="1" applyFill="1" applyAlignment="1">
      <alignment horizontal="center"/>
    </xf>
    <xf numFmtId="0" fontId="2" fillId="3" borderId="0" xfId="1" applyFont="1" applyFill="1" applyAlignment="1">
      <alignment horizontal="center"/>
    </xf>
    <xf numFmtId="0" fontId="1" fillId="4" borderId="0" xfId="1" applyFill="1"/>
    <xf numFmtId="0" fontId="1" fillId="4" borderId="0" xfId="1" applyFill="1" applyAlignment="1">
      <alignment horizontal="center"/>
    </xf>
    <xf numFmtId="164" fontId="1" fillId="2" borderId="0" xfId="1" applyNumberFormat="1" applyFill="1" applyAlignment="1">
      <alignment horizontal="center"/>
    </xf>
    <xf numFmtId="8" fontId="1" fillId="2" borderId="0" xfId="1" applyNumberFormat="1" applyFill="1" applyAlignment="1">
      <alignment horizontal="center"/>
    </xf>
    <xf numFmtId="10" fontId="1" fillId="2" borderId="0" xfId="1" applyNumberFormat="1" applyFill="1" applyAlignment="1">
      <alignment horizontal="center"/>
    </xf>
    <xf numFmtId="0" fontId="1" fillId="2" borderId="0" xfId="1" applyFill="1" applyAlignment="1">
      <alignment horizontal="center"/>
    </xf>
    <xf numFmtId="164" fontId="1" fillId="0" borderId="0" xfId="1" applyNumberFormat="1" applyAlignment="1">
      <alignment horizontal="center"/>
    </xf>
    <xf numFmtId="8" fontId="1" fillId="0" borderId="0" xfId="1" applyNumberFormat="1"/>
    <xf numFmtId="10" fontId="1" fillId="0" borderId="0" xfId="1" applyNumberFormat="1"/>
    <xf numFmtId="2" fontId="1" fillId="0" borderId="0" xfId="1" applyNumberFormat="1"/>
    <xf numFmtId="165" fontId="1" fillId="0" borderId="0" xfId="1" applyNumberFormat="1" applyAlignment="1">
      <alignment horizontal="center"/>
    </xf>
    <xf numFmtId="165" fontId="1" fillId="5" borderId="0" xfId="1" applyNumberFormat="1" applyFill="1" applyAlignment="1">
      <alignment horizontal="center"/>
    </xf>
    <xf numFmtId="0" fontId="1" fillId="3" borderId="0" xfId="1" applyFill="1" applyAlignment="1">
      <alignment horizontal="center"/>
    </xf>
    <xf numFmtId="0" fontId="1" fillId="3" borderId="0" xfId="1" applyFill="1" applyAlignment="1">
      <alignment horizontal="center"/>
    </xf>
    <xf numFmtId="0" fontId="3" fillId="0" borderId="0" xfId="1" applyFont="1" applyAlignment="1">
      <alignment horizontal="center"/>
    </xf>
    <xf numFmtId="0" fontId="3" fillId="3" borderId="0" xfId="1" applyFont="1" applyFill="1" applyAlignment="1">
      <alignment horizontal="center"/>
    </xf>
    <xf numFmtId="0" fontId="1" fillId="3" borderId="0" xfId="1" applyFill="1"/>
    <xf numFmtId="0" fontId="4" fillId="3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6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8" fontId="1" fillId="0" borderId="0" xfId="1" applyNumberFormat="1" applyAlignment="1">
      <alignment horizontal="center"/>
    </xf>
    <xf numFmtId="0" fontId="6" fillId="0" borderId="0" xfId="1" applyFont="1" applyAlignment="1">
      <alignment horizontal="right"/>
    </xf>
    <xf numFmtId="0" fontId="1" fillId="0" borderId="1" xfId="1" applyBorder="1"/>
    <xf numFmtId="0" fontId="6" fillId="0" borderId="2" xfId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1" fillId="0" borderId="4" xfId="1" applyBorder="1"/>
    <xf numFmtId="0" fontId="6" fillId="0" borderId="0" xfId="1" applyFont="1" applyAlignment="1">
      <alignment horizontal="right"/>
    </xf>
    <xf numFmtId="8" fontId="7" fillId="0" borderId="0" xfId="1" applyNumberFormat="1" applyFont="1" applyAlignment="1">
      <alignment horizontal="center"/>
    </xf>
    <xf numFmtId="8" fontId="8" fillId="6" borderId="5" xfId="1" applyNumberFormat="1" applyFont="1" applyFill="1" applyBorder="1" applyAlignment="1">
      <alignment horizontal="center"/>
    </xf>
    <xf numFmtId="0" fontId="3" fillId="7" borderId="5" xfId="1" applyFont="1" applyFill="1" applyBorder="1" applyAlignment="1">
      <alignment horizontal="right"/>
    </xf>
    <xf numFmtId="0" fontId="3" fillId="7" borderId="6" xfId="1" applyFont="1" applyFill="1" applyBorder="1" applyAlignment="1">
      <alignment horizontal="right"/>
    </xf>
    <xf numFmtId="7" fontId="5" fillId="3" borderId="3" xfId="2" applyNumberFormat="1" applyFont="1" applyFill="1" applyBorder="1" applyAlignment="1">
      <alignment horizontal="center"/>
    </xf>
    <xf numFmtId="7" fontId="8" fillId="6" borderId="4" xfId="2" applyNumberFormat="1" applyFont="1" applyFill="1" applyBorder="1" applyAlignment="1">
      <alignment horizontal="center"/>
    </xf>
    <xf numFmtId="0" fontId="3" fillId="8" borderId="0" xfId="1" applyFont="1" applyFill="1" applyAlignment="1">
      <alignment horizontal="right"/>
    </xf>
    <xf numFmtId="0" fontId="1" fillId="0" borderId="2" xfId="1" applyBorder="1" applyAlignment="1">
      <alignment horizontal="right"/>
    </xf>
    <xf numFmtId="0" fontId="1" fillId="0" borderId="7" xfId="1" applyBorder="1" applyAlignment="1">
      <alignment horizontal="right"/>
    </xf>
    <xf numFmtId="0" fontId="1" fillId="0" borderId="8" xfId="1" applyBorder="1"/>
    <xf numFmtId="0" fontId="1" fillId="0" borderId="0" xfId="1" applyAlignment="1">
      <alignment horizontal="right"/>
    </xf>
    <xf numFmtId="164" fontId="1" fillId="3" borderId="1" xfId="1" applyNumberFormat="1" applyFill="1" applyBorder="1" applyAlignment="1">
      <alignment horizontal="center"/>
    </xf>
    <xf numFmtId="0" fontId="1" fillId="7" borderId="0" xfId="1" applyFill="1" applyAlignment="1">
      <alignment horizontal="right"/>
    </xf>
    <xf numFmtId="0" fontId="1" fillId="7" borderId="7" xfId="1" applyFill="1" applyBorder="1" applyAlignment="1">
      <alignment horizontal="right"/>
    </xf>
    <xf numFmtId="2" fontId="1" fillId="3" borderId="7" xfId="1" applyNumberFormat="1" applyFill="1" applyBorder="1" applyAlignment="1">
      <alignment horizontal="center"/>
    </xf>
    <xf numFmtId="2" fontId="1" fillId="3" borderId="8" xfId="1" applyNumberFormat="1" applyFill="1" applyBorder="1" applyAlignment="1">
      <alignment horizontal="center"/>
    </xf>
    <xf numFmtId="0" fontId="1" fillId="8" borderId="2" xfId="1" applyFill="1" applyBorder="1" applyAlignment="1">
      <alignment horizontal="right"/>
    </xf>
    <xf numFmtId="0" fontId="1" fillId="8" borderId="0" xfId="1" applyFill="1" applyAlignment="1">
      <alignment horizontal="right"/>
    </xf>
    <xf numFmtId="0" fontId="1" fillId="0" borderId="1" xfId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165" fontId="1" fillId="3" borderId="1" xfId="1" applyNumberFormat="1" applyFill="1" applyBorder="1" applyAlignment="1">
      <alignment horizontal="center"/>
    </xf>
    <xf numFmtId="164" fontId="1" fillId="3" borderId="7" xfId="1" applyNumberFormat="1" applyFill="1" applyBorder="1" applyAlignment="1">
      <alignment horizontal="center"/>
    </xf>
    <xf numFmtId="0" fontId="1" fillId="0" borderId="0" xfId="1" applyAlignment="1">
      <alignment horizontal="right"/>
    </xf>
    <xf numFmtId="8" fontId="1" fillId="0" borderId="1" xfId="1" applyNumberFormat="1" applyBorder="1" applyAlignment="1">
      <alignment horizontal="center"/>
    </xf>
    <xf numFmtId="2" fontId="1" fillId="0" borderId="0" xfId="1" applyNumberFormat="1" applyAlignment="1">
      <alignment horizontal="center"/>
    </xf>
    <xf numFmtId="2" fontId="1" fillId="3" borderId="1" xfId="1" applyNumberFormat="1" applyFill="1" applyBorder="1" applyAlignment="1">
      <alignment horizontal="center"/>
    </xf>
    <xf numFmtId="0" fontId="9" fillId="0" borderId="2" xfId="3" applyBorder="1" applyAlignment="1">
      <alignment horizontal="right"/>
    </xf>
    <xf numFmtId="8" fontId="1" fillId="3" borderId="0" xfId="1" applyNumberFormat="1" applyFill="1" applyAlignment="1">
      <alignment horizontal="center"/>
    </xf>
    <xf numFmtId="8" fontId="1" fillId="3" borderId="1" xfId="1" applyNumberFormat="1" applyFill="1" applyBorder="1" applyAlignment="1">
      <alignment horizontal="center"/>
    </xf>
    <xf numFmtId="0" fontId="10" fillId="0" borderId="2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8" fontId="3" fillId="0" borderId="0" xfId="1" applyNumberFormat="1" applyFont="1" applyAlignment="1">
      <alignment horizontal="center"/>
    </xf>
    <xf numFmtId="8" fontId="3" fillId="3" borderId="1" xfId="1" applyNumberFormat="1" applyFont="1" applyFill="1" applyBorder="1" applyAlignment="1">
      <alignment horizontal="center"/>
    </xf>
    <xf numFmtId="0" fontId="10" fillId="7" borderId="0" xfId="1" applyFont="1" applyFill="1" applyAlignment="1">
      <alignment horizontal="right"/>
    </xf>
    <xf numFmtId="0" fontId="10" fillId="7" borderId="7" xfId="1" applyFont="1" applyFill="1" applyBorder="1" applyAlignment="1">
      <alignment horizontal="right"/>
    </xf>
    <xf numFmtId="0" fontId="11" fillId="3" borderId="0" xfId="1" applyFont="1" applyFill="1" applyAlignment="1">
      <alignment horizontal="center"/>
    </xf>
    <xf numFmtId="0" fontId="11" fillId="6" borderId="0" xfId="1" applyFont="1" applyFill="1" applyAlignment="1">
      <alignment horizontal="center"/>
    </xf>
    <xf numFmtId="10" fontId="1" fillId="0" borderId="0" xfId="4" applyNumberFormat="1" applyFont="1" applyFill="1" applyBorder="1" applyAlignment="1">
      <alignment horizontal="center"/>
    </xf>
    <xf numFmtId="164" fontId="10" fillId="3" borderId="1" xfId="1" applyNumberFormat="1" applyFont="1" applyFill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1" fillId="3" borderId="0" xfId="1" applyNumberFormat="1" applyFill="1" applyAlignment="1">
      <alignment horizontal="center"/>
    </xf>
    <xf numFmtId="165" fontId="1" fillId="0" borderId="9" xfId="1" applyNumberFormat="1" applyBorder="1" applyAlignment="1">
      <alignment horizontal="center"/>
    </xf>
    <xf numFmtId="0" fontId="1" fillId="7" borderId="10" xfId="1" applyFill="1" applyBorder="1" applyAlignment="1">
      <alignment horizontal="right"/>
    </xf>
    <xf numFmtId="0" fontId="1" fillId="7" borderId="11" xfId="1" applyFill="1" applyBorder="1" applyAlignment="1">
      <alignment horizontal="right"/>
    </xf>
    <xf numFmtId="0" fontId="11" fillId="0" borderId="0" xfId="1" applyFont="1" applyAlignment="1">
      <alignment horizontal="center"/>
    </xf>
    <xf numFmtId="2" fontId="5" fillId="0" borderId="5" xfId="1" applyNumberFormat="1" applyFont="1" applyBorder="1" applyAlignment="1">
      <alignment horizontal="center"/>
    </xf>
    <xf numFmtId="0" fontId="1" fillId="0" borderId="12" xfId="1" applyBorder="1" applyAlignment="1">
      <alignment horizontal="right"/>
    </xf>
    <xf numFmtId="0" fontId="1" fillId="0" borderId="6" xfId="1" applyBorder="1" applyAlignment="1">
      <alignment horizontal="right"/>
    </xf>
    <xf numFmtId="164" fontId="5" fillId="0" borderId="13" xfId="1" applyNumberFormat="1" applyFont="1" applyBorder="1"/>
    <xf numFmtId="0" fontId="6" fillId="0" borderId="14" xfId="1" applyFont="1" applyBorder="1" applyAlignment="1">
      <alignment horizontal="right"/>
    </xf>
    <xf numFmtId="2" fontId="8" fillId="0" borderId="0" xfId="1" applyNumberFormat="1" applyFont="1" applyAlignment="1">
      <alignment horizontal="center"/>
    </xf>
    <xf numFmtId="2" fontId="8" fillId="6" borderId="5" xfId="1" applyNumberFormat="1" applyFont="1" applyFill="1" applyBorder="1" applyAlignment="1">
      <alignment horizontal="center"/>
    </xf>
    <xf numFmtId="0" fontId="1" fillId="5" borderId="5" xfId="1" applyFill="1" applyBorder="1" applyAlignment="1">
      <alignment horizontal="right"/>
    </xf>
    <xf numFmtId="0" fontId="1" fillId="5" borderId="6" xfId="1" applyFill="1" applyBorder="1" applyAlignment="1">
      <alignment horizontal="right"/>
    </xf>
    <xf numFmtId="164" fontId="5" fillId="3" borderId="0" xfId="1" applyNumberFormat="1" applyFont="1" applyFill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0" fontId="3" fillId="8" borderId="14" xfId="1" applyFont="1" applyFill="1" applyBorder="1" applyAlignment="1">
      <alignment horizontal="right"/>
    </xf>
    <xf numFmtId="164" fontId="1" fillId="0" borderId="2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2" xfId="1" applyBorder="1"/>
    <xf numFmtId="0" fontId="1" fillId="5" borderId="0" xfId="1" applyFill="1" applyAlignment="1">
      <alignment horizontal="right"/>
    </xf>
    <xf numFmtId="0" fontId="1" fillId="5" borderId="7" xfId="1" applyFill="1" applyBorder="1" applyAlignment="1">
      <alignment horizontal="right"/>
    </xf>
    <xf numFmtId="0" fontId="12" fillId="8" borderId="0" xfId="3" applyFont="1" applyFill="1" applyAlignment="1">
      <alignment horizontal="right"/>
    </xf>
    <xf numFmtId="0" fontId="1" fillId="8" borderId="0" xfId="1" applyFill="1" applyAlignment="1">
      <alignment horizontal="left"/>
    </xf>
    <xf numFmtId="10" fontId="1" fillId="0" borderId="2" xfId="4" applyNumberFormat="1" applyFont="1" applyFill="1" applyBorder="1" applyAlignment="1">
      <alignment horizontal="center"/>
    </xf>
    <xf numFmtId="10" fontId="1" fillId="0" borderId="16" xfId="4" applyNumberFormat="1" applyFont="1" applyFill="1" applyBorder="1" applyAlignment="1">
      <alignment horizontal="center"/>
    </xf>
    <xf numFmtId="166" fontId="1" fillId="0" borderId="0" xfId="4" applyNumberFormat="1" applyFont="1" applyFill="1" applyBorder="1" applyAlignment="1">
      <alignment horizontal="center"/>
    </xf>
    <xf numFmtId="10" fontId="1" fillId="3" borderId="0" xfId="4" applyNumberFormat="1" applyFont="1" applyFill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165" fontId="1" fillId="0" borderId="16" xfId="1" applyNumberFormat="1" applyBorder="1" applyAlignment="1">
      <alignment horizontal="center"/>
    </xf>
    <xf numFmtId="0" fontId="1" fillId="5" borderId="10" xfId="1" applyFill="1" applyBorder="1" applyAlignment="1">
      <alignment horizontal="right"/>
    </xf>
    <xf numFmtId="0" fontId="1" fillId="5" borderId="11" xfId="1" applyFill="1" applyBorder="1" applyAlignment="1">
      <alignment horizontal="right"/>
    </xf>
    <xf numFmtId="0" fontId="1" fillId="8" borderId="0" xfId="1" applyFill="1"/>
    <xf numFmtId="0" fontId="11" fillId="0" borderId="17" xfId="1" applyFont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6" borderId="0" xfId="1" applyFont="1" applyFill="1" applyAlignment="1">
      <alignment horizontal="center"/>
    </xf>
    <xf numFmtId="0" fontId="11" fillId="6" borderId="17" xfId="1" applyFont="1" applyFill="1" applyBorder="1" applyAlignment="1">
      <alignment horizontal="center"/>
    </xf>
    <xf numFmtId="0" fontId="11" fillId="6" borderId="10" xfId="1" applyFont="1" applyFill="1" applyBorder="1" applyAlignment="1">
      <alignment horizontal="center"/>
    </xf>
    <xf numFmtId="0" fontId="11" fillId="6" borderId="11" xfId="1" applyFont="1" applyFill="1" applyBorder="1" applyAlignment="1">
      <alignment horizontal="center"/>
    </xf>
    <xf numFmtId="0" fontId="13" fillId="0" borderId="0" xfId="1" applyFont="1"/>
    <xf numFmtId="0" fontId="13" fillId="3" borderId="0" xfId="1" applyFont="1" applyFill="1"/>
  </cellXfs>
  <cellStyles count="5">
    <cellStyle name="Currency 3" xfId="2" xr:uid="{E98BC23A-D891-4C98-8B47-2D7436287ECE}"/>
    <cellStyle name="Normal" xfId="0" builtinId="0"/>
    <cellStyle name="Normal 2" xfId="3" xr:uid="{5A4AF926-7DD4-44E3-8E29-0170B9CF2042}"/>
    <cellStyle name="Normal_College Cost vs. Benefit Worksheet(TEST)" xfId="1" xr:uid="{7191B0B7-FB4B-4767-8DA7-1B0CBF477696}"/>
    <cellStyle name="Percent 3" xfId="4" xr:uid="{99FED9C5-D2B6-4133-92CA-0D25A68B31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685436881209"/>
          <c:y val="0.22353026780893004"/>
          <c:w val="0.88674777044995745"/>
          <c:h val="0.56078646134521037"/>
        </c:manualLayout>
      </c:layout>
      <c:lineChart>
        <c:grouping val="standard"/>
        <c:varyColors val="0"/>
        <c:ser>
          <c:idx val="0"/>
          <c:order val="0"/>
          <c:tx>
            <c:v>No Extra Payments</c:v>
          </c:tx>
          <c:marker>
            <c:symbol val="none"/>
          </c:marker>
          <c:cat>
            <c:strRef>
              <c:f>EQUITYRECAPTURE!$N$35:$N$409</c:f>
              <c:strCache>
                <c:ptCount val="360"/>
                <c:pt idx="0">
                  <c:v> </c:v>
                </c:pt>
                <c:pt idx="11">
                  <c:v>1</c:v>
                </c:pt>
                <c:pt idx="23">
                  <c:v> </c:v>
                </c:pt>
                <c:pt idx="35">
                  <c:v> </c:v>
                </c:pt>
                <c:pt idx="47">
                  <c:v> </c:v>
                </c:pt>
                <c:pt idx="59">
                  <c:v>5</c:v>
                </c:pt>
                <c:pt idx="71">
                  <c:v> </c:v>
                </c:pt>
                <c:pt idx="83">
                  <c:v> </c:v>
                </c:pt>
                <c:pt idx="95">
                  <c:v> </c:v>
                </c:pt>
                <c:pt idx="107">
                  <c:v> </c:v>
                </c:pt>
                <c:pt idx="108">
                  <c:v> </c:v>
                </c:pt>
                <c:pt idx="119">
                  <c:v>10</c:v>
                </c:pt>
                <c:pt idx="131">
                  <c:v> </c:v>
                </c:pt>
                <c:pt idx="143">
                  <c:v> </c:v>
                </c:pt>
                <c:pt idx="155">
                  <c:v> </c:v>
                </c:pt>
                <c:pt idx="167">
                  <c:v> </c:v>
                </c:pt>
                <c:pt idx="179">
                  <c:v>15</c:v>
                </c:pt>
                <c:pt idx="191">
                  <c:v> </c:v>
                </c:pt>
                <c:pt idx="203">
                  <c:v> </c:v>
                </c:pt>
                <c:pt idx="215">
                  <c:v> </c:v>
                </c:pt>
                <c:pt idx="227">
                  <c:v> </c:v>
                </c:pt>
                <c:pt idx="239">
                  <c:v>20</c:v>
                </c:pt>
                <c:pt idx="251">
                  <c:v> </c:v>
                </c:pt>
                <c:pt idx="263">
                  <c:v> </c:v>
                </c:pt>
                <c:pt idx="275">
                  <c:v> </c:v>
                </c:pt>
                <c:pt idx="287">
                  <c:v> </c:v>
                </c:pt>
                <c:pt idx="299">
                  <c:v>25</c:v>
                </c:pt>
                <c:pt idx="311">
                  <c:v> </c:v>
                </c:pt>
                <c:pt idx="323">
                  <c:v> </c:v>
                </c:pt>
                <c:pt idx="335">
                  <c:v> </c:v>
                </c:pt>
                <c:pt idx="347">
                  <c:v> </c:v>
                </c:pt>
                <c:pt idx="359">
                  <c:v>30</c:v>
                </c:pt>
              </c:strCache>
            </c:strRef>
          </c:cat>
          <c:val>
            <c:numRef>
              <c:f>EQUITYRECAPTURE!$CH$28:$CH$411</c:f>
              <c:numCache>
                <c:formatCode>"$"#,##0.00</c:formatCode>
                <c:ptCount val="384"/>
                <c:pt idx="0" formatCode="&quot;$&quot;#,##0">
                  <c:v>600000</c:v>
                </c:pt>
                <c:pt idx="1">
                  <c:v>599508.18502892496</c:v>
                </c:pt>
                <c:pt idx="2">
                  <c:v>599013.50113718526</c:v>
                </c:pt>
                <c:pt idx="3">
                  <c:v>598515.93158941041</c:v>
                </c:pt>
                <c:pt idx="4">
                  <c:v>598015.45955260692</c:v>
                </c:pt>
                <c:pt idx="5">
                  <c:v>597512.06809558871</c:v>
                </c:pt>
                <c:pt idx="6">
                  <c:v>597005.74018840457</c:v>
                </c:pt>
                <c:pt idx="7">
                  <c:v>596496.45870176179</c:v>
                </c:pt>
                <c:pt idx="8">
                  <c:v>595984.20640644699</c:v>
                </c:pt>
                <c:pt idx="9">
                  <c:v>595468.96597274288</c:v>
                </c:pt>
                <c:pt idx="10">
                  <c:v>594950.71996984212</c:v>
                </c:pt>
                <c:pt idx="11">
                  <c:v>594429.45086525776</c:v>
                </c:pt>
                <c:pt idx="12">
                  <c:v>593905.14102423005</c:v>
                </c:pt>
                <c:pt idx="13">
                  <c:v>593377.77270912961</c:v>
                </c:pt>
                <c:pt idx="14">
                  <c:v>592847.32807885774</c:v>
                </c:pt>
                <c:pt idx="15">
                  <c:v>592313.78918824263</c:v>
                </c:pt>
                <c:pt idx="16">
                  <c:v>591777.1379874323</c:v>
                </c:pt>
                <c:pt idx="17">
                  <c:v>591237.35632128385</c:v>
                </c:pt>
                <c:pt idx="18">
                  <c:v>590694.42592874961</c:v>
                </c:pt>
                <c:pt idx="19">
                  <c:v>590148.32844225888</c:v>
                </c:pt>
                <c:pt idx="20">
                  <c:v>589599.04538709694</c:v>
                </c:pt>
                <c:pt idx="21">
                  <c:v>589046.55818077992</c:v>
                </c:pt>
                <c:pt idx="22">
                  <c:v>588490.84813242604</c:v>
                </c:pt>
                <c:pt idx="23">
                  <c:v>587931.89644212346</c:v>
                </c:pt>
                <c:pt idx="24">
                  <c:v>587369.68420029408</c:v>
                </c:pt>
                <c:pt idx="25">
                  <c:v>586804.19238705398</c:v>
                </c:pt>
                <c:pt idx="26">
                  <c:v>586235.40187157004</c:v>
                </c:pt>
                <c:pt idx="27">
                  <c:v>585663.29341141239</c:v>
                </c:pt>
                <c:pt idx="28">
                  <c:v>585087.84765190387</c:v>
                </c:pt>
                <c:pt idx="29">
                  <c:v>584509.04512546491</c:v>
                </c:pt>
                <c:pt idx="30">
                  <c:v>583926.86625095503</c:v>
                </c:pt>
                <c:pt idx="31">
                  <c:v>583341.29133301054</c:v>
                </c:pt>
                <c:pt idx="32">
                  <c:v>582752.30056137801</c:v>
                </c:pt>
                <c:pt idx="33">
                  <c:v>582159.87401024427</c:v>
                </c:pt>
                <c:pt idx="34">
                  <c:v>581563.99163756229</c:v>
                </c:pt>
                <c:pt idx="35">
                  <c:v>580964.63328437298</c:v>
                </c:pt>
                <c:pt idx="36">
                  <c:v>580361.77867412334</c:v>
                </c:pt>
                <c:pt idx="37">
                  <c:v>579755.40741198068</c:v>
                </c:pt>
                <c:pt idx="38">
                  <c:v>579145.49898414209</c:v>
                </c:pt>
                <c:pt idx="39">
                  <c:v>578532.03275714116</c:v>
                </c:pt>
                <c:pt idx="40">
                  <c:v>577914.98797714943</c:v>
                </c:pt>
                <c:pt idx="41">
                  <c:v>577294.34376927442</c:v>
                </c:pt>
                <c:pt idx="42">
                  <c:v>576670.07913685346</c:v>
                </c:pt>
                <c:pt idx="43">
                  <c:v>576042.17296074331</c:v>
                </c:pt>
                <c:pt idx="44">
                  <c:v>575410.60399860586</c:v>
                </c:pt>
                <c:pt idx="45">
                  <c:v>574775.35088418925</c:v>
                </c:pt>
                <c:pt idx="46">
                  <c:v>574136.39212660526</c:v>
                </c:pt>
                <c:pt idx="47">
                  <c:v>573493.706109602</c:v>
                </c:pt>
                <c:pt idx="48">
                  <c:v>572847.27109083289</c:v>
                </c:pt>
                <c:pt idx="49">
                  <c:v>572197.06520112103</c:v>
                </c:pt>
                <c:pt idx="50">
                  <c:v>571543.06644371909</c:v>
                </c:pt>
                <c:pt idx="51">
                  <c:v>570885.25269356568</c:v>
                </c:pt>
                <c:pt idx="52">
                  <c:v>570223.60169653641</c:v>
                </c:pt>
                <c:pt idx="53">
                  <c:v>569558.09106869111</c:v>
                </c:pt>
                <c:pt idx="54">
                  <c:v>568888.69829551666</c:v>
                </c:pt>
                <c:pt idx="55">
                  <c:v>568215.40073116543</c:v>
                </c:pt>
                <c:pt idx="56">
                  <c:v>567538.17559768877</c:v>
                </c:pt>
                <c:pt idx="57">
                  <c:v>566856.99998426682</c:v>
                </c:pt>
                <c:pt idx="58">
                  <c:v>566171.85084643331</c:v>
                </c:pt>
                <c:pt idx="59">
                  <c:v>565482.70500529569</c:v>
                </c:pt>
                <c:pt idx="60">
                  <c:v>564789.53914675151</c:v>
                </c:pt>
                <c:pt idx="61">
                  <c:v>564092.32982069917</c:v>
                </c:pt>
                <c:pt idx="62">
                  <c:v>563391.05344024487</c:v>
                </c:pt>
                <c:pt idx="63">
                  <c:v>562685.68628090457</c:v>
                </c:pt>
                <c:pt idx="64">
                  <c:v>561976.20447980147</c:v>
                </c:pt>
                <c:pt idx="65">
                  <c:v>561262.5840348585</c:v>
                </c:pt>
                <c:pt idx="66">
                  <c:v>560544.80080398673</c:v>
                </c:pt>
                <c:pt idx="67">
                  <c:v>559822.83050426817</c:v>
                </c:pt>
                <c:pt idx="68">
                  <c:v>559096.64871113468</c:v>
                </c:pt>
                <c:pt idx="69">
                  <c:v>558366.2308575412</c:v>
                </c:pt>
                <c:pt idx="70">
                  <c:v>557631.55223313509</c:v>
                </c:pt>
                <c:pt idx="71">
                  <c:v>556892.58798342</c:v>
                </c:pt>
                <c:pt idx="72">
                  <c:v>556149.31310891488</c:v>
                </c:pt>
                <c:pt idx="73">
                  <c:v>555401.70246430847</c:v>
                </c:pt>
                <c:pt idx="74">
                  <c:v>554649.73075760854</c:v>
                </c:pt>
                <c:pt idx="75">
                  <c:v>553893.37254928611</c:v>
                </c:pt>
                <c:pt idx="76">
                  <c:v>553132.60225141514</c:v>
                </c:pt>
                <c:pt idx="77">
                  <c:v>552367.39412680664</c:v>
                </c:pt>
                <c:pt idx="78">
                  <c:v>551597.72228813788</c:v>
                </c:pt>
                <c:pt idx="79">
                  <c:v>550823.56069707696</c:v>
                </c:pt>
                <c:pt idx="80">
                  <c:v>550044.88316340151</c:v>
                </c:pt>
                <c:pt idx="81">
                  <c:v>549261.66334411292</c:v>
                </c:pt>
                <c:pt idx="82">
                  <c:v>548473.87474254519</c:v>
                </c:pt>
                <c:pt idx="83">
                  <c:v>547681.49070746824</c:v>
                </c:pt>
                <c:pt idx="84">
                  <c:v>546884.4844321867</c:v>
                </c:pt>
                <c:pt idx="85">
                  <c:v>546082.82895363274</c:v>
                </c:pt>
                <c:pt idx="86">
                  <c:v>545276.49715145386</c:v>
                </c:pt>
                <c:pt idx="87">
                  <c:v>544465.46174709557</c:v>
                </c:pt>
                <c:pt idx="88">
                  <c:v>543649.69530287851</c:v>
                </c:pt>
                <c:pt idx="89">
                  <c:v>542829.17022107018</c:v>
                </c:pt>
                <c:pt idx="90">
                  <c:v>542003.8587429513</c:v>
                </c:pt>
                <c:pt idx="91">
                  <c:v>541173.73294787679</c:v>
                </c:pt>
                <c:pt idx="92">
                  <c:v>540338.76475233096</c:v>
                </c:pt>
                <c:pt idx="93">
                  <c:v>539498.92590897775</c:v>
                </c:pt>
                <c:pt idx="94">
                  <c:v>538654.18800570501</c:v>
                </c:pt>
                <c:pt idx="95">
                  <c:v>537804.52246466314</c:v>
                </c:pt>
                <c:pt idx="96">
                  <c:v>536949.90054129856</c:v>
                </c:pt>
                <c:pt idx="97">
                  <c:v>536090.29332338099</c:v>
                </c:pt>
                <c:pt idx="98">
                  <c:v>535225.67173002556</c:v>
                </c:pt>
                <c:pt idx="99">
                  <c:v>534356.00651070895</c:v>
                </c:pt>
                <c:pt idx="100">
                  <c:v>533481.26824427966</c:v>
                </c:pt>
                <c:pt idx="101">
                  <c:v>532601.4273379629</c:v>
                </c:pt>
                <c:pt idx="102">
                  <c:v>531716.45402635925</c:v>
                </c:pt>
                <c:pt idx="103">
                  <c:v>530826.31837043795</c:v>
                </c:pt>
                <c:pt idx="104">
                  <c:v>529930.99025652371</c:v>
                </c:pt>
                <c:pt idx="105">
                  <c:v>529030.43939527834</c:v>
                </c:pt>
                <c:pt idx="106">
                  <c:v>528124.63532067568</c:v>
                </c:pt>
                <c:pt idx="107">
                  <c:v>527213.5473889712</c:v>
                </c:pt>
                <c:pt idx="108">
                  <c:v>526297.14477766515</c:v>
                </c:pt>
                <c:pt idx="109">
                  <c:v>525375.39648445975</c:v>
                </c:pt>
                <c:pt idx="110">
                  <c:v>524448.2713262107</c:v>
                </c:pt>
                <c:pt idx="111">
                  <c:v>523515.73793787183</c:v>
                </c:pt>
                <c:pt idx="112">
                  <c:v>522577.7647714343</c:v>
                </c:pt>
                <c:pt idx="113">
                  <c:v>521634.32009485923</c:v>
                </c:pt>
                <c:pt idx="114">
                  <c:v>520685.37199100415</c:v>
                </c:pt>
                <c:pt idx="115">
                  <c:v>519730.88835654326</c:v>
                </c:pt>
                <c:pt idx="116">
                  <c:v>518770.83690088132</c:v>
                </c:pt>
                <c:pt idx="117">
                  <c:v>517805.18514506135</c:v>
                </c:pt>
                <c:pt idx="118">
                  <c:v>516833.9004206658</c:v>
                </c:pt>
                <c:pt idx="119">
                  <c:v>515856.94986871124</c:v>
                </c:pt>
                <c:pt idx="120">
                  <c:v>514874.30043853697</c:v>
                </c:pt>
                <c:pt idx="121">
                  <c:v>513885.91888668668</c:v>
                </c:pt>
                <c:pt idx="122">
                  <c:v>512891.77177578391</c:v>
                </c:pt>
                <c:pt idx="123">
                  <c:v>511891.82547340088</c:v>
                </c:pt>
                <c:pt idx="124">
                  <c:v>510886.04615092062</c:v>
                </c:pt>
                <c:pt idx="125">
                  <c:v>509874.39978239255</c:v>
                </c:pt>
                <c:pt idx="126">
                  <c:v>508856.85214338143</c:v>
                </c:pt>
                <c:pt idx="127">
                  <c:v>507833.36880980938</c:v>
                </c:pt>
                <c:pt idx="128">
                  <c:v>506803.91515679151</c:v>
                </c:pt>
                <c:pt idx="129">
                  <c:v>505768.45635746437</c:v>
                </c:pt>
                <c:pt idx="130">
                  <c:v>504726.95738180779</c:v>
                </c:pt>
                <c:pt idx="131">
                  <c:v>503679.38299545989</c:v>
                </c:pt>
                <c:pt idx="132">
                  <c:v>502625.69775852497</c:v>
                </c:pt>
                <c:pt idx="133">
                  <c:v>501565.86602437461</c:v>
                </c:pt>
                <c:pt idx="134">
                  <c:v>500499.85193844169</c:v>
                </c:pt>
                <c:pt idx="135">
                  <c:v>499427.61943700752</c:v>
                </c:pt>
                <c:pt idx="136">
                  <c:v>498349.13224598166</c:v>
                </c:pt>
                <c:pt idx="137">
                  <c:v>497264.3538796748</c:v>
                </c:pt>
                <c:pt idx="138">
                  <c:v>496173.24763956445</c:v>
                </c:pt>
                <c:pt idx="139">
                  <c:v>495075.77661305346</c:v>
                </c:pt>
                <c:pt idx="140">
                  <c:v>493971.90367222117</c:v>
                </c:pt>
                <c:pt idx="141">
                  <c:v>492861.59147256735</c:v>
                </c:pt>
                <c:pt idx="142">
                  <c:v>491744.80245174887</c:v>
                </c:pt>
                <c:pt idx="143">
                  <c:v>490621.49882830895</c:v>
                </c:pt>
                <c:pt idx="144">
                  <c:v>489491.64260039898</c:v>
                </c:pt>
                <c:pt idx="145">
                  <c:v>488355.19554449286</c:v>
                </c:pt>
                <c:pt idx="146">
                  <c:v>487212.11921409395</c:v>
                </c:pt>
                <c:pt idx="147">
                  <c:v>486062.3749384344</c:v>
                </c:pt>
                <c:pt idx="148">
                  <c:v>484905.92382116686</c:v>
                </c:pt>
                <c:pt idx="149">
                  <c:v>483742.72673904855</c:v>
                </c:pt>
                <c:pt idx="150">
                  <c:v>482572.74434061791</c:v>
                </c:pt>
                <c:pt idx="151">
                  <c:v>481395.93704486307</c:v>
                </c:pt>
                <c:pt idx="152">
                  <c:v>480212.26503988297</c:v>
                </c:pt>
                <c:pt idx="153">
                  <c:v>479021.68828154053</c:v>
                </c:pt>
                <c:pt idx="154">
                  <c:v>477824.16649210773</c:v>
                </c:pt>
                <c:pt idx="155">
                  <c:v>476619.65915890323</c:v>
                </c:pt>
                <c:pt idx="156">
                  <c:v>475408.12553292175</c:v>
                </c:pt>
                <c:pt idx="157">
                  <c:v>474189.52462745534</c:v>
                </c:pt>
                <c:pt idx="158">
                  <c:v>472963.81521670707</c:v>
                </c:pt>
                <c:pt idx="159">
                  <c:v>471730.95583439607</c:v>
                </c:pt>
                <c:pt idx="160">
                  <c:v>470490.90477235493</c:v>
                </c:pt>
                <c:pt idx="161">
                  <c:v>469243.62007911858</c:v>
                </c:pt>
                <c:pt idx="162">
                  <c:v>467989.05955850502</c:v>
                </c:pt>
                <c:pt idx="163">
                  <c:v>466727.18076818786</c:v>
                </c:pt>
                <c:pt idx="164">
                  <c:v>465457.94101826049</c:v>
                </c:pt>
                <c:pt idx="165">
                  <c:v>464181.29736979189</c:v>
                </c:pt>
                <c:pt idx="166">
                  <c:v>462897.20663337392</c:v>
                </c:pt>
                <c:pt idx="167">
                  <c:v>461605.62536766019</c:v>
                </c:pt>
                <c:pt idx="168">
                  <c:v>460306.50987789646</c:v>
                </c:pt>
                <c:pt idx="169">
                  <c:v>458999.81621444243</c:v>
                </c:pt>
                <c:pt idx="170">
                  <c:v>457685.50017128489</c:v>
                </c:pt>
                <c:pt idx="171">
                  <c:v>456363.51728454226</c:v>
                </c:pt>
                <c:pt idx="172">
                  <c:v>455033.82283096033</c:v>
                </c:pt>
                <c:pt idx="173">
                  <c:v>453696.37182639918</c:v>
                </c:pt>
                <c:pt idx="174">
                  <c:v>452351.11902431143</c:v>
                </c:pt>
                <c:pt idx="175">
                  <c:v>450998.01891421148</c:v>
                </c:pt>
                <c:pt idx="176">
                  <c:v>449637.02572013595</c:v>
                </c:pt>
                <c:pt idx="177">
                  <c:v>448268.093399095</c:v>
                </c:pt>
                <c:pt idx="178">
                  <c:v>446891.17563951464</c:v>
                </c:pt>
                <c:pt idx="179">
                  <c:v>445506.22585967003</c:v>
                </c:pt>
                <c:pt idx="180">
                  <c:v>444113.19720610965</c:v>
                </c:pt>
                <c:pt idx="181">
                  <c:v>442712.04255207017</c:v>
                </c:pt>
                <c:pt idx="182">
                  <c:v>441302.71449588216</c:v>
                </c:pt>
                <c:pt idx="183">
                  <c:v>439885.16535936639</c:v>
                </c:pt>
                <c:pt idx="184">
                  <c:v>438459.34718622093</c:v>
                </c:pt>
                <c:pt idx="185">
                  <c:v>437025.21174039878</c:v>
                </c:pt>
                <c:pt idx="186">
                  <c:v>435582.71050447598</c:v>
                </c:pt>
                <c:pt idx="187">
                  <c:v>434131.79467801034</c:v>
                </c:pt>
                <c:pt idx="188">
                  <c:v>432672.41517589032</c:v>
                </c:pt>
                <c:pt idx="189">
                  <c:v>431204.52262667456</c:v>
                </c:pt>
                <c:pt idx="190">
                  <c:v>429728.06737092172</c:v>
                </c:pt>
                <c:pt idx="191">
                  <c:v>428242.99945951032</c:v>
                </c:pt>
                <c:pt idx="192">
                  <c:v>426749.26865194901</c:v>
                </c:pt>
                <c:pt idx="193">
                  <c:v>425246.82441467693</c:v>
                </c:pt>
                <c:pt idx="194">
                  <c:v>423735.61591935414</c:v>
                </c:pt>
                <c:pt idx="195">
                  <c:v>422215.59204114194</c:v>
                </c:pt>
                <c:pt idx="196">
                  <c:v>420686.7013569735</c:v>
                </c:pt>
                <c:pt idx="197">
                  <c:v>419148.89214381407</c:v>
                </c:pt>
                <c:pt idx="198">
                  <c:v>417602.11237691122</c:v>
                </c:pt>
                <c:pt idx="199">
                  <c:v>416046.30972803477</c:v>
                </c:pt>
                <c:pt idx="200">
                  <c:v>414481.43156370654</c:v>
                </c:pt>
                <c:pt idx="201">
                  <c:v>412907.42494341976</c:v>
                </c:pt>
                <c:pt idx="202">
                  <c:v>411324.23661784793</c:v>
                </c:pt>
                <c:pt idx="203">
                  <c:v>409731.81302704359</c:v>
                </c:pt>
                <c:pt idx="204">
                  <c:v>408130.10029862623</c:v>
                </c:pt>
                <c:pt idx="205">
                  <c:v>406519.04424595978</c:v>
                </c:pt>
                <c:pt idx="206">
                  <c:v>404898.59036631946</c:v>
                </c:pt>
                <c:pt idx="207">
                  <c:v>403268.68383904791</c:v>
                </c:pt>
                <c:pt idx="208">
                  <c:v>401629.26952370058</c:v>
                </c:pt>
                <c:pt idx="209">
                  <c:v>399980.29195818043</c:v>
                </c:pt>
                <c:pt idx="210">
                  <c:v>398321.6953568614</c:v>
                </c:pt>
                <c:pt idx="211">
                  <c:v>396653.42360870133</c:v>
                </c:pt>
                <c:pt idx="212">
                  <c:v>394975.42027534364</c:v>
                </c:pt>
                <c:pt idx="213">
                  <c:v>393287.62858920806</c:v>
                </c:pt>
                <c:pt idx="214">
                  <c:v>391589.99145157001</c:v>
                </c:pt>
                <c:pt idx="215">
                  <c:v>389882.45143062907</c:v>
                </c:pt>
                <c:pt idx="216">
                  <c:v>388164.95075956598</c:v>
                </c:pt>
                <c:pt idx="217">
                  <c:v>386437.43133458833</c:v>
                </c:pt>
                <c:pt idx="218">
                  <c:v>384699.83471296501</c:v>
                </c:pt>
                <c:pt idx="219">
                  <c:v>382952.10211104888</c:v>
                </c:pt>
                <c:pt idx="220">
                  <c:v>381194.17440228822</c:v>
                </c:pt>
                <c:pt idx="221">
                  <c:v>379425.99211522646</c:v>
                </c:pt>
                <c:pt idx="222">
                  <c:v>377647.49543149018</c:v>
                </c:pt>
                <c:pt idx="223">
                  <c:v>375858.62418376544</c:v>
                </c:pt>
                <c:pt idx="224">
                  <c:v>374059.3178537623</c:v>
                </c:pt>
                <c:pt idx="225">
                  <c:v>372249.51557016751</c:v>
                </c:pt>
                <c:pt idx="226">
                  <c:v>370429.15610658505</c:v>
                </c:pt>
                <c:pt idx="227">
                  <c:v>368598.17787946505</c:v>
                </c:pt>
                <c:pt idx="228">
                  <c:v>366756.51894602017</c:v>
                </c:pt>
                <c:pt idx="229">
                  <c:v>364904.1170021302</c:v>
                </c:pt>
                <c:pt idx="230">
                  <c:v>363040.9093802342</c:v>
                </c:pt>
                <c:pt idx="231">
                  <c:v>361166.83304721047</c:v>
                </c:pt>
                <c:pt idx="232">
                  <c:v>359281.82460224407</c:v>
                </c:pt>
                <c:pt idx="233">
                  <c:v>357385.82027468208</c:v>
                </c:pt>
                <c:pt idx="234">
                  <c:v>355478.75592187594</c:v>
                </c:pt>
                <c:pt idx="235">
                  <c:v>353560.56702701177</c:v>
                </c:pt>
                <c:pt idx="236">
                  <c:v>351631.18869692757</c:v>
                </c:pt>
                <c:pt idx="237">
                  <c:v>349690.55565991788</c:v>
                </c:pt>
                <c:pt idx="238">
                  <c:v>347738.60226352565</c:v>
                </c:pt>
                <c:pt idx="239">
                  <c:v>345775.2624723211</c:v>
                </c:pt>
                <c:pt idx="240">
                  <c:v>343800.46986566787</c:v>
                </c:pt>
                <c:pt idx="241">
                  <c:v>341814.15763547586</c:v>
                </c:pt>
                <c:pt idx="242">
                  <c:v>339816.25858394103</c:v>
                </c:pt>
                <c:pt idx="243">
                  <c:v>337806.70512127224</c:v>
                </c:pt>
                <c:pt idx="244">
                  <c:v>335785.42926340457</c:v>
                </c:pt>
                <c:pt idx="245">
                  <c:v>333752.36262969935</c:v>
                </c:pt>
                <c:pt idx="246">
                  <c:v>331707.43644063082</c:v>
                </c:pt>
                <c:pt idx="247">
                  <c:v>329650.5815154594</c:v>
                </c:pt>
                <c:pt idx="248">
                  <c:v>327581.72826989117</c:v>
                </c:pt>
                <c:pt idx="249">
                  <c:v>325500.80671372375</c:v>
                </c:pt>
                <c:pt idx="250">
                  <c:v>323407.74644847872</c:v>
                </c:pt>
                <c:pt idx="251">
                  <c:v>321302.47666501976</c:v>
                </c:pt>
                <c:pt idx="252">
                  <c:v>319184.92614115728</c:v>
                </c:pt>
                <c:pt idx="253">
                  <c:v>317055.02323923894</c:v>
                </c:pt>
                <c:pt idx="254">
                  <c:v>314912.6959037261</c:v>
                </c:pt>
                <c:pt idx="255">
                  <c:v>312757.87165875605</c:v>
                </c:pt>
                <c:pt idx="256">
                  <c:v>310590.47760569036</c:v>
                </c:pt>
                <c:pt idx="257">
                  <c:v>308410.44042064843</c:v>
                </c:pt>
                <c:pt idx="258">
                  <c:v>306217.68635202711</c:v>
                </c:pt>
                <c:pt idx="259">
                  <c:v>304012.1412180055</c:v>
                </c:pt>
                <c:pt idx="260">
                  <c:v>301793.73040403542</c:v>
                </c:pt>
                <c:pt idx="261">
                  <c:v>299562.37886031717</c:v>
                </c:pt>
                <c:pt idx="262">
                  <c:v>297318.01109926059</c:v>
                </c:pt>
                <c:pt idx="263">
                  <c:v>295060.55119293119</c:v>
                </c:pt>
                <c:pt idx="264">
                  <c:v>292789.9227704815</c:v>
                </c:pt>
                <c:pt idx="265">
                  <c:v>290506.04901556752</c:v>
                </c:pt>
                <c:pt idx="266">
                  <c:v>288208.85266374989</c:v>
                </c:pt>
                <c:pt idx="267">
                  <c:v>285898.25599987997</c:v>
                </c:pt>
                <c:pt idx="268">
                  <c:v>283574.18085547083</c:v>
                </c:pt>
                <c:pt idx="269">
                  <c:v>281236.54860605265</c:v>
                </c:pt>
                <c:pt idx="270">
                  <c:v>278885.28016851284</c:v>
                </c:pt>
                <c:pt idx="271">
                  <c:v>276520.29599842074</c:v>
                </c:pt>
                <c:pt idx="272">
                  <c:v>274141.51608733641</c:v>
                </c:pt>
                <c:pt idx="273">
                  <c:v>271748.85996010411</c:v>
                </c:pt>
                <c:pt idx="274">
                  <c:v>269342.24667212961</c:v>
                </c:pt>
                <c:pt idx="275">
                  <c:v>266921.59480664192</c:v>
                </c:pt>
                <c:pt idx="276">
                  <c:v>264486.82247193891</c:v>
                </c:pt>
                <c:pt idx="277">
                  <c:v>262037.84729861678</c:v>
                </c:pt>
                <c:pt idx="278">
                  <c:v>259574.5864367836</c:v>
                </c:pt>
                <c:pt idx="279">
                  <c:v>257096.9565532564</c:v>
                </c:pt>
                <c:pt idx="280">
                  <c:v>254604.87382874195</c:v>
                </c:pt>
                <c:pt idx="281">
                  <c:v>252098.25395500119</c:v>
                </c:pt>
                <c:pt idx="282">
                  <c:v>249577.01213199692</c:v>
                </c:pt>
                <c:pt idx="283">
                  <c:v>247041.06306502514</c:v>
                </c:pt>
                <c:pt idx="284">
                  <c:v>244490.32096182936</c:v>
                </c:pt>
                <c:pt idx="285">
                  <c:v>241924.69952969826</c:v>
                </c:pt>
                <c:pt idx="286">
                  <c:v>239344.11197254641</c:v>
                </c:pt>
                <c:pt idx="287">
                  <c:v>236748.47098797784</c:v>
                </c:pt>
                <c:pt idx="288">
                  <c:v>234137.68876433262</c:v>
                </c:pt>
                <c:pt idx="289">
                  <c:v>231511.67697771612</c:v>
                </c:pt>
                <c:pt idx="290">
                  <c:v>228870.34678901103</c:v>
                </c:pt>
                <c:pt idx="291">
                  <c:v>226213.60884087184</c:v>
                </c:pt>
                <c:pt idx="292">
                  <c:v>223541.37325470182</c:v>
                </c:pt>
                <c:pt idx="293">
                  <c:v>220853.54962761249</c:v>
                </c:pt>
                <c:pt idx="294">
                  <c:v>218150.04702936515</c:v>
                </c:pt>
                <c:pt idx="295">
                  <c:v>215430.77399929467</c:v>
                </c:pt>
                <c:pt idx="296">
                  <c:v>212695.63854321546</c:v>
                </c:pt>
                <c:pt idx="297">
                  <c:v>209944.54813030912</c:v>
                </c:pt>
                <c:pt idx="298">
                  <c:v>207177.40968999415</c:v>
                </c:pt>
                <c:pt idx="299">
                  <c:v>204394.12960877735</c:v>
                </c:pt>
                <c:pt idx="300">
                  <c:v>201594.61372708678</c:v>
                </c:pt>
                <c:pt idx="301">
                  <c:v>198778.76733608634</c:v>
                </c:pt>
                <c:pt idx="302">
                  <c:v>195946.49517447175</c:v>
                </c:pt>
                <c:pt idx="303">
                  <c:v>193097.70142524774</c:v>
                </c:pt>
                <c:pt idx="304">
                  <c:v>190232.28971248658</c:v>
                </c:pt>
                <c:pt idx="305">
                  <c:v>187350.16309806766</c:v>
                </c:pt>
                <c:pt idx="306">
                  <c:v>184451.22407839797</c:v>
                </c:pt>
                <c:pt idx="307">
                  <c:v>181535.37458111352</c:v>
                </c:pt>
                <c:pt idx="308">
                  <c:v>178602.51596176159</c:v>
                </c:pt>
                <c:pt idx="309">
                  <c:v>175652.54900046342</c:v>
                </c:pt>
                <c:pt idx="310">
                  <c:v>172685.37389855768</c:v>
                </c:pt>
                <c:pt idx="311">
                  <c:v>169700.89027522417</c:v>
                </c:pt>
                <c:pt idx="312">
                  <c:v>166698.99716408786</c:v>
                </c:pt>
                <c:pt idx="313">
                  <c:v>163679.59300980327</c:v>
                </c:pt>
                <c:pt idx="314">
                  <c:v>160642.57566461869</c:v>
                </c:pt>
                <c:pt idx="315">
                  <c:v>157587.84238492054</c:v>
                </c:pt>
                <c:pt idx="316">
                  <c:v>154515.28982775749</c:v>
                </c:pt>
                <c:pt idx="317">
                  <c:v>151424.81404734429</c:v>
                </c:pt>
                <c:pt idx="318">
                  <c:v>148316.31049154536</c:v>
                </c:pt>
                <c:pt idx="319">
                  <c:v>145189.67399833762</c:v>
                </c:pt>
                <c:pt idx="320">
                  <c:v>142044.79879225281</c:v>
                </c:pt>
                <c:pt idx="321">
                  <c:v>138881.57848079919</c:v>
                </c:pt>
                <c:pt idx="322">
                  <c:v>135699.90605086208</c:v>
                </c:pt>
                <c:pt idx="323">
                  <c:v>132499.67386508366</c:v>
                </c:pt>
                <c:pt idx="324">
                  <c:v>129280.77365822156</c:v>
                </c:pt>
                <c:pt idx="325">
                  <c:v>126043.09653348608</c:v>
                </c:pt>
                <c:pt idx="326">
                  <c:v>122786.53295885632</c:v>
                </c:pt>
                <c:pt idx="327">
                  <c:v>119510.97276337455</c:v>
                </c:pt>
                <c:pt idx="328">
                  <c:v>116216.30513341914</c:v>
                </c:pt>
                <c:pt idx="329">
                  <c:v>112902.41860895565</c:v>
                </c:pt>
                <c:pt idx="330">
                  <c:v>109569.20107976612</c:v>
                </c:pt>
                <c:pt idx="331">
                  <c:v>106216.53978165632</c:v>
                </c:pt>
                <c:pt idx="332">
                  <c:v>102844.32129264089</c:v>
                </c:pt>
                <c:pt idx="333">
                  <c:v>99452.431529106194</c:v>
                </c:pt>
                <c:pt idx="334">
                  <c:v>96040.755741950881</c:v>
                </c:pt>
                <c:pt idx="335">
                  <c:v>92609.178512703831</c:v>
                </c:pt>
                <c:pt idx="336">
                  <c:v>89157.583749619502</c:v>
                </c:pt>
                <c:pt idx="337">
                  <c:v>85685.854683750513</c:v>
                </c:pt>
                <c:pt idx="338">
                  <c:v>82193.873864997295</c:v>
                </c:pt>
                <c:pt idx="339">
                  <c:v>78681.523158134674</c:v>
                </c:pt>
                <c:pt idx="340">
                  <c:v>75148.683738815365</c:v>
                </c:pt>
                <c:pt idx="341">
                  <c:v>71595.236089550017</c:v>
                </c:pt>
                <c:pt idx="342">
                  <c:v>68021.059995663963</c:v>
                </c:pt>
                <c:pt idx="343">
                  <c:v>64426.034541230234</c:v>
                </c:pt>
                <c:pt idx="344">
                  <c:v>60810.038104978979</c:v>
                </c:pt>
                <c:pt idx="345">
                  <c:v>57172.948356182926</c:v>
                </c:pt>
                <c:pt idx="346">
                  <c:v>53514.642250518897</c:v>
                </c:pt>
                <c:pt idx="347">
                  <c:v>49834.996025905159</c:v>
                </c:pt>
                <c:pt idx="348">
                  <c:v>46133.885198314507</c:v>
                </c:pt>
                <c:pt idx="349">
                  <c:v>42411.184557562912</c:v>
                </c:pt>
                <c:pt idx="350">
                  <c:v>38666.768163073597</c:v>
                </c:pt>
                <c:pt idx="351">
                  <c:v>34900.50933961643</c:v>
                </c:pt>
                <c:pt idx="352">
                  <c:v>31112.280673022426</c:v>
                </c:pt>
                <c:pt idx="353">
                  <c:v>27301.954005873289</c:v>
                </c:pt>
                <c:pt idx="354">
                  <c:v>23469.400433165785</c:v>
                </c:pt>
                <c:pt idx="355">
                  <c:v>19614.490297950819</c:v>
                </c:pt>
                <c:pt idx="356">
                  <c:v>15737.093186947099</c:v>
                </c:pt>
                <c:pt idx="357">
                  <c:v>11837.07792612919</c:v>
                </c:pt>
                <c:pt idx="358">
                  <c:v>7914.3125762898435</c:v>
                </c:pt>
                <c:pt idx="359">
                  <c:v>3968.6644285764346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1-4DF5-9B27-FB8E59F11FE5}"/>
            </c:ext>
          </c:extLst>
        </c:ser>
        <c:ser>
          <c:idx val="1"/>
          <c:order val="1"/>
          <c:tx>
            <c:v>Extra Payments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EQUITYRECAPTURE!$N$35:$N$409</c:f>
              <c:strCache>
                <c:ptCount val="360"/>
                <c:pt idx="0">
                  <c:v> </c:v>
                </c:pt>
                <c:pt idx="11">
                  <c:v>1</c:v>
                </c:pt>
                <c:pt idx="23">
                  <c:v> </c:v>
                </c:pt>
                <c:pt idx="35">
                  <c:v> </c:v>
                </c:pt>
                <c:pt idx="47">
                  <c:v> </c:v>
                </c:pt>
                <c:pt idx="59">
                  <c:v>5</c:v>
                </c:pt>
                <c:pt idx="71">
                  <c:v> </c:v>
                </c:pt>
                <c:pt idx="83">
                  <c:v> </c:v>
                </c:pt>
                <c:pt idx="95">
                  <c:v> </c:v>
                </c:pt>
                <c:pt idx="107">
                  <c:v> </c:v>
                </c:pt>
                <c:pt idx="108">
                  <c:v> </c:v>
                </c:pt>
                <c:pt idx="119">
                  <c:v>10</c:v>
                </c:pt>
                <c:pt idx="131">
                  <c:v> </c:v>
                </c:pt>
                <c:pt idx="143">
                  <c:v> </c:v>
                </c:pt>
                <c:pt idx="155">
                  <c:v> </c:v>
                </c:pt>
                <c:pt idx="167">
                  <c:v> </c:v>
                </c:pt>
                <c:pt idx="179">
                  <c:v>15</c:v>
                </c:pt>
                <c:pt idx="191">
                  <c:v> </c:v>
                </c:pt>
                <c:pt idx="203">
                  <c:v> </c:v>
                </c:pt>
                <c:pt idx="215">
                  <c:v> </c:v>
                </c:pt>
                <c:pt idx="227">
                  <c:v> </c:v>
                </c:pt>
                <c:pt idx="239">
                  <c:v>20</c:v>
                </c:pt>
                <c:pt idx="251">
                  <c:v> </c:v>
                </c:pt>
                <c:pt idx="263">
                  <c:v> </c:v>
                </c:pt>
                <c:pt idx="275">
                  <c:v> </c:v>
                </c:pt>
                <c:pt idx="287">
                  <c:v> </c:v>
                </c:pt>
                <c:pt idx="299">
                  <c:v>25</c:v>
                </c:pt>
                <c:pt idx="311">
                  <c:v> </c:v>
                </c:pt>
                <c:pt idx="323">
                  <c:v> </c:v>
                </c:pt>
                <c:pt idx="335">
                  <c:v> </c:v>
                </c:pt>
                <c:pt idx="347">
                  <c:v> </c:v>
                </c:pt>
                <c:pt idx="359">
                  <c:v>30</c:v>
                </c:pt>
              </c:strCache>
            </c:strRef>
          </c:cat>
          <c:val>
            <c:numRef>
              <c:f>EQUITYRECAPTURE!$I$35:$I$410</c:f>
              <c:numCache>
                <c:formatCode>"$"#,##0.00</c:formatCode>
                <c:ptCount val="376"/>
                <c:pt idx="0">
                  <c:v>596508.18502892496</c:v>
                </c:pt>
                <c:pt idx="1">
                  <c:v>592996.00113718526</c:v>
                </c:pt>
                <c:pt idx="2">
                  <c:v>589463.32950607711</c:v>
                </c:pt>
                <c:pt idx="3">
                  <c:v>585910.05062378745</c:v>
                </c:pt>
                <c:pt idx="4">
                  <c:v>582336.04428135115</c:v>
                </c:pt>
                <c:pt idx="5">
                  <c:v>578741.18956858397</c:v>
                </c:pt>
                <c:pt idx="6">
                  <c:v>575125.36486999225</c:v>
                </c:pt>
                <c:pt idx="7">
                  <c:v>571488.44786065875</c:v>
                </c:pt>
                <c:pt idx="8">
                  <c:v>567830.31550210412</c:v>
                </c:pt>
                <c:pt idx="9">
                  <c:v>564150.84403812466</c:v>
                </c:pt>
                <c:pt idx="10">
                  <c:v>560449.90899060527</c:v>
                </c:pt>
                <c:pt idx="11">
                  <c:v>556727.38515530864</c:v>
                </c:pt>
                <c:pt idx="12">
                  <c:v>552983.14659763954</c:v>
                </c:pt>
                <c:pt idx="13">
                  <c:v>549217.06664838397</c:v>
                </c:pt>
                <c:pt idx="14">
                  <c:v>545429.01789942442</c:v>
                </c:pt>
                <c:pt idx="15">
                  <c:v>541618.87219942932</c:v>
                </c:pt>
                <c:pt idx="16">
                  <c:v>537786.50064951752</c:v>
                </c:pt>
                <c:pt idx="17">
                  <c:v>533931.77359889797</c:v>
                </c:pt>
                <c:pt idx="18">
                  <c:v>530054.56064048316</c:v>
                </c:pt>
                <c:pt idx="19">
                  <c:v>526154.73060647759</c:v>
                </c:pt>
                <c:pt idx="20">
                  <c:v>522232.15156394028</c:v>
                </c:pt>
                <c:pt idx="21">
                  <c:v>518286.69081032148</c:v>
                </c:pt>
                <c:pt idx="22">
                  <c:v>514318.21486897324</c:v>
                </c:pt>
                <c:pt idx="23">
                  <c:v>510326.58948463382</c:v>
                </c:pt>
                <c:pt idx="24">
                  <c:v>506311.67961888574</c:v>
                </c:pt>
                <c:pt idx="25">
                  <c:v>502273.34944558749</c:v>
                </c:pt>
                <c:pt idx="26">
                  <c:v>498211.46234627831</c:v>
                </c:pt>
                <c:pt idx="27">
                  <c:v>494125.88090555649</c:v>
                </c:pt>
                <c:pt idx="28">
                  <c:v>490016.46690643049</c:v>
                </c:pt>
                <c:pt idx="29">
                  <c:v>485883.08132564288</c:v>
                </c:pt>
                <c:pt idx="30">
                  <c:v>481725.58432896738</c:v>
                </c:pt>
                <c:pt idx="31">
                  <c:v>477543.83526647789</c:v>
                </c:pt>
                <c:pt idx="32">
                  <c:v>473337.69266779057</c:v>
                </c:pt>
                <c:pt idx="33">
                  <c:v>469107.01423727756</c:v>
                </c:pt>
                <c:pt idx="34">
                  <c:v>464851.65684925322</c:v>
                </c:pt>
                <c:pt idx="35">
                  <c:v>460571.4765431321</c:v>
                </c:pt>
                <c:pt idx="36">
                  <c:v>456266.32851855858</c:v>
                </c:pt>
                <c:pt idx="37">
                  <c:v>451936.06713050843</c:v>
                </c:pt>
                <c:pt idx="38">
                  <c:v>447580.54588436132</c:v>
                </c:pt>
                <c:pt idx="39">
                  <c:v>443199.61743094499</c:v>
                </c:pt>
                <c:pt idx="40">
                  <c:v>438793.13356155041</c:v>
                </c:pt>
                <c:pt idx="41">
                  <c:v>434360.94520291768</c:v>
                </c:pt>
                <c:pt idx="42">
                  <c:v>429902.90241219295</c:v>
                </c:pt>
                <c:pt idx="43">
                  <c:v>425418.85437185562</c:v>
                </c:pt>
                <c:pt idx="44">
                  <c:v>420908.64938461635</c:v>
                </c:pt>
                <c:pt idx="45">
                  <c:v>416372.13486828486</c:v>
                </c:pt>
                <c:pt idx="46">
                  <c:v>411809.15735060809</c:v>
                </c:pt>
                <c:pt idx="47">
                  <c:v>407219.56246407819</c:v>
                </c:pt>
                <c:pt idx="48">
                  <c:v>402603.19494071021</c:v>
                </c:pt>
                <c:pt idx="49">
                  <c:v>397959.89860678924</c:v>
                </c:pt>
                <c:pt idx="50">
                  <c:v>393289.5163775871</c:v>
                </c:pt>
                <c:pt idx="51">
                  <c:v>388591.89025204792</c:v>
                </c:pt>
                <c:pt idx="52">
                  <c:v>383866.86130744312</c:v>
                </c:pt>
                <c:pt idx="53">
                  <c:v>379114.26969399478</c:v>
                </c:pt>
                <c:pt idx="54">
                  <c:v>374333.95462946797</c:v>
                </c:pt>
                <c:pt idx="55">
                  <c:v>369525.75439373142</c:v>
                </c:pt>
                <c:pt idx="56">
                  <c:v>364689.50632328645</c:v>
                </c:pt>
                <c:pt idx="57">
                  <c:v>359825.04680576385</c:v>
                </c:pt>
                <c:pt idx="58">
                  <c:v>354932.21127438906</c:v>
                </c:pt>
                <c:pt idx="59">
                  <c:v>350010.83420241455</c:v>
                </c:pt>
                <c:pt idx="60">
                  <c:v>345060.74909752019</c:v>
                </c:pt>
                <c:pt idx="61">
                  <c:v>340081.78849618061</c:v>
                </c:pt>
                <c:pt idx="62">
                  <c:v>335073.7839579999</c:v>
                </c:pt>
                <c:pt idx="63">
                  <c:v>330036.56606001314</c:v>
                </c:pt>
                <c:pt idx="64">
                  <c:v>324969.96439095476</c:v>
                </c:pt>
                <c:pt idx="65">
                  <c:v>319873.80754549359</c:v>
                </c:pt>
                <c:pt idx="66">
                  <c:v>314747.92311843386</c:v>
                </c:pt>
                <c:pt idx="67">
                  <c:v>309592.13769888296</c:v>
                </c:pt>
                <c:pt idx="68">
                  <c:v>304406.27686438465</c:v>
                </c:pt>
                <c:pt idx="69">
                  <c:v>299190.16517501848</c:v>
                </c:pt>
                <c:pt idx="70">
                  <c:v>293943.6261674643</c:v>
                </c:pt>
                <c:pt idx="71">
                  <c:v>288666.48234903277</c:v>
                </c:pt>
                <c:pt idx="72">
                  <c:v>283358.55519166036</c:v>
                </c:pt>
                <c:pt idx="73">
                  <c:v>278019.66512586997</c:v>
                </c:pt>
                <c:pt idx="74">
                  <c:v>272649.6315346958</c:v>
                </c:pt>
                <c:pt idx="75">
                  <c:v>267248.27274757309</c:v>
                </c:pt>
                <c:pt idx="76">
                  <c:v>261815.40603419216</c:v>
                </c:pt>
                <c:pt idx="77">
                  <c:v>256350.84759831653</c:v>
                </c:pt>
                <c:pt idx="78">
                  <c:v>250854.41257156493</c:v>
                </c:pt>
                <c:pt idx="79">
                  <c:v>245325.91500715728</c:v>
                </c:pt>
                <c:pt idx="80">
                  <c:v>239765.16787362393</c:v>
                </c:pt>
                <c:pt idx="81">
                  <c:v>234171.98304847829</c:v>
                </c:pt>
                <c:pt idx="82">
                  <c:v>228546.17131185264</c:v>
                </c:pt>
                <c:pt idx="83">
                  <c:v>222887.54234009667</c:v>
                </c:pt>
                <c:pt idx="84">
                  <c:v>217195.9046993388</c:v>
                </c:pt>
                <c:pt idx="85">
                  <c:v>211471.06583900985</c:v>
                </c:pt>
                <c:pt idx="86">
                  <c:v>205712.83208532899</c:v>
                </c:pt>
                <c:pt idx="87">
                  <c:v>199921.00863475163</c:v>
                </c:pt>
                <c:pt idx="88">
                  <c:v>194095.39954737926</c:v>
                </c:pt>
                <c:pt idx="89">
                  <c:v>188235.80774033055</c:v>
                </c:pt>
                <c:pt idx="90">
                  <c:v>182342.03498107404</c:v>
                </c:pt>
                <c:pt idx="91">
                  <c:v>176413.88188072186</c:v>
                </c:pt>
                <c:pt idx="92">
                  <c:v>170451.14788728431</c:v>
                </c:pt>
                <c:pt idx="93">
                  <c:v>164453.63127888503</c:v>
                </c:pt>
                <c:pt idx="94">
                  <c:v>158421.12915693677</c:v>
                </c:pt>
                <c:pt idx="95">
                  <c:v>152353.43743927713</c:v>
                </c:pt>
                <c:pt idx="96">
                  <c:v>146250.35085326448</c:v>
                </c:pt>
                <c:pt idx="97">
                  <c:v>140111.66292883342</c:v>
                </c:pt>
                <c:pt idx="98">
                  <c:v>133937.16599150986</c:v>
                </c:pt>
                <c:pt idx="99">
                  <c:v>127726.65115538523</c:v>
                </c:pt>
                <c:pt idx="100">
                  <c:v>121479.90831604988</c:v>
                </c:pt>
                <c:pt idx="101">
                  <c:v>115196.72614348508</c:v>
                </c:pt>
                <c:pt idx="102">
                  <c:v>108876.89207491365</c:v>
                </c:pt>
                <c:pt idx="103">
                  <c:v>102520.19230760887</c:v>
                </c:pt>
                <c:pt idx="104">
                  <c:v>96126.411791661492</c:v>
                </c:pt>
                <c:pt idx="105">
                  <c:v>89695.33422270442</c:v>
                </c:pt>
                <c:pt idx="106">
                  <c:v>83226.742034595096</c:v>
                </c:pt>
                <c:pt idx="107">
                  <c:v>76720.416392055136</c:v>
                </c:pt>
                <c:pt idx="108">
                  <c:v>70176.137183267027</c:v>
                </c:pt>
                <c:pt idx="109">
                  <c:v>63593.683012427653</c:v>
                </c:pt>
                <c:pt idx="110">
                  <c:v>56972.831192258382</c:v>
                </c:pt>
                <c:pt idx="111">
                  <c:v>50313.357736471458</c:v>
                </c:pt>
                <c:pt idx="112">
                  <c:v>43615.037352192441</c:v>
                </c:pt>
                <c:pt idx="113">
                  <c:v>36877.643432338467</c:v>
                </c:pt>
                <c:pt idx="114">
                  <c:v>30100.94804795201</c:v>
                </c:pt>
                <c:pt idx="115">
                  <c:v>23284.721940489962</c:v>
                </c:pt>
                <c:pt idx="116">
                  <c:v>16428.734514067721</c:v>
                </c:pt>
                <c:pt idx="117">
                  <c:v>9532.7538276580162</c:v>
                </c:pt>
                <c:pt idx="118">
                  <c:v>2596.5465872442555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1-4DF5-9B27-FB8E59F1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240360"/>
        <c:axId val="1"/>
      </c:lineChart>
      <c:catAx>
        <c:axId val="5592403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2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9240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86792598238007"/>
          <c:y val="3.9215836457707022E-2"/>
          <c:w val="0.47469921407239568"/>
          <c:h val="0.137255427601974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39977034120908E-2"/>
          <c:y val="5.4597629841724581E-2"/>
          <c:w val="0.92981709317585315"/>
          <c:h val="0.896089079774119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EQUITYRECAPTURE!$I$35:$I$394</c:f>
              <c:numCache>
                <c:formatCode>"$"#,##0.00</c:formatCode>
                <c:ptCount val="360"/>
                <c:pt idx="0">
                  <c:v>596508.18502892496</c:v>
                </c:pt>
                <c:pt idx="1">
                  <c:v>592996.00113718526</c:v>
                </c:pt>
                <c:pt idx="2">
                  <c:v>589463.32950607711</c:v>
                </c:pt>
                <c:pt idx="3">
                  <c:v>585910.05062378745</c:v>
                </c:pt>
                <c:pt idx="4">
                  <c:v>582336.04428135115</c:v>
                </c:pt>
                <c:pt idx="5">
                  <c:v>578741.18956858397</c:v>
                </c:pt>
                <c:pt idx="6">
                  <c:v>575125.36486999225</c:v>
                </c:pt>
                <c:pt idx="7">
                  <c:v>571488.44786065875</c:v>
                </c:pt>
                <c:pt idx="8">
                  <c:v>567830.31550210412</c:v>
                </c:pt>
                <c:pt idx="9">
                  <c:v>564150.84403812466</c:v>
                </c:pt>
                <c:pt idx="10">
                  <c:v>560449.90899060527</c:v>
                </c:pt>
                <c:pt idx="11">
                  <c:v>556727.38515530864</c:v>
                </c:pt>
                <c:pt idx="12">
                  <c:v>552983.14659763954</c:v>
                </c:pt>
                <c:pt idx="13">
                  <c:v>549217.06664838397</c:v>
                </c:pt>
                <c:pt idx="14">
                  <c:v>545429.01789942442</c:v>
                </c:pt>
                <c:pt idx="15">
                  <c:v>541618.87219942932</c:v>
                </c:pt>
                <c:pt idx="16">
                  <c:v>537786.50064951752</c:v>
                </c:pt>
                <c:pt idx="17">
                  <c:v>533931.77359889797</c:v>
                </c:pt>
                <c:pt idx="18">
                  <c:v>530054.56064048316</c:v>
                </c:pt>
                <c:pt idx="19">
                  <c:v>526154.73060647759</c:v>
                </c:pt>
                <c:pt idx="20">
                  <c:v>522232.15156394028</c:v>
                </c:pt>
                <c:pt idx="21">
                  <c:v>518286.69081032148</c:v>
                </c:pt>
                <c:pt idx="22">
                  <c:v>514318.21486897324</c:v>
                </c:pt>
                <c:pt idx="23">
                  <c:v>510326.58948463382</c:v>
                </c:pt>
                <c:pt idx="24">
                  <c:v>506311.67961888574</c:v>
                </c:pt>
                <c:pt idx="25">
                  <c:v>502273.34944558749</c:v>
                </c:pt>
                <c:pt idx="26">
                  <c:v>498211.46234627831</c:v>
                </c:pt>
                <c:pt idx="27">
                  <c:v>494125.88090555649</c:v>
                </c:pt>
                <c:pt idx="28">
                  <c:v>490016.46690643049</c:v>
                </c:pt>
                <c:pt idx="29">
                  <c:v>485883.08132564288</c:v>
                </c:pt>
                <c:pt idx="30">
                  <c:v>481725.58432896738</c:v>
                </c:pt>
                <c:pt idx="31">
                  <c:v>477543.83526647789</c:v>
                </c:pt>
                <c:pt idx="32">
                  <c:v>473337.69266779057</c:v>
                </c:pt>
                <c:pt idx="33">
                  <c:v>469107.01423727756</c:v>
                </c:pt>
                <c:pt idx="34">
                  <c:v>464851.65684925322</c:v>
                </c:pt>
                <c:pt idx="35">
                  <c:v>460571.4765431321</c:v>
                </c:pt>
                <c:pt idx="36">
                  <c:v>456266.32851855858</c:v>
                </c:pt>
                <c:pt idx="37">
                  <c:v>451936.06713050843</c:v>
                </c:pt>
                <c:pt idx="38">
                  <c:v>447580.54588436132</c:v>
                </c:pt>
                <c:pt idx="39">
                  <c:v>443199.61743094499</c:v>
                </c:pt>
                <c:pt idx="40">
                  <c:v>438793.13356155041</c:v>
                </c:pt>
                <c:pt idx="41">
                  <c:v>434360.94520291768</c:v>
                </c:pt>
                <c:pt idx="42">
                  <c:v>429902.90241219295</c:v>
                </c:pt>
                <c:pt idx="43">
                  <c:v>425418.85437185562</c:v>
                </c:pt>
                <c:pt idx="44">
                  <c:v>420908.64938461635</c:v>
                </c:pt>
                <c:pt idx="45">
                  <c:v>416372.13486828486</c:v>
                </c:pt>
                <c:pt idx="46">
                  <c:v>411809.15735060809</c:v>
                </c:pt>
                <c:pt idx="47">
                  <c:v>407219.56246407819</c:v>
                </c:pt>
                <c:pt idx="48">
                  <c:v>402603.19494071021</c:v>
                </c:pt>
                <c:pt idx="49">
                  <c:v>397959.89860678924</c:v>
                </c:pt>
                <c:pt idx="50">
                  <c:v>393289.5163775871</c:v>
                </c:pt>
                <c:pt idx="51">
                  <c:v>388591.89025204792</c:v>
                </c:pt>
                <c:pt idx="52">
                  <c:v>383866.86130744312</c:v>
                </c:pt>
                <c:pt idx="53">
                  <c:v>379114.26969399478</c:v>
                </c:pt>
                <c:pt idx="54">
                  <c:v>374333.95462946797</c:v>
                </c:pt>
                <c:pt idx="55">
                  <c:v>369525.75439373142</c:v>
                </c:pt>
                <c:pt idx="56">
                  <c:v>364689.50632328645</c:v>
                </c:pt>
                <c:pt idx="57">
                  <c:v>359825.04680576385</c:v>
                </c:pt>
                <c:pt idx="58">
                  <c:v>354932.21127438906</c:v>
                </c:pt>
                <c:pt idx="59">
                  <c:v>350010.83420241455</c:v>
                </c:pt>
                <c:pt idx="60">
                  <c:v>345060.74909752019</c:v>
                </c:pt>
                <c:pt idx="61">
                  <c:v>340081.78849618061</c:v>
                </c:pt>
                <c:pt idx="62">
                  <c:v>335073.7839579999</c:v>
                </c:pt>
                <c:pt idx="63">
                  <c:v>330036.56606001314</c:v>
                </c:pt>
                <c:pt idx="64">
                  <c:v>324969.96439095476</c:v>
                </c:pt>
                <c:pt idx="65">
                  <c:v>319873.80754549359</c:v>
                </c:pt>
                <c:pt idx="66">
                  <c:v>314747.92311843386</c:v>
                </c:pt>
                <c:pt idx="67">
                  <c:v>309592.13769888296</c:v>
                </c:pt>
                <c:pt idx="68">
                  <c:v>304406.27686438465</c:v>
                </c:pt>
                <c:pt idx="69">
                  <c:v>299190.16517501848</c:v>
                </c:pt>
                <c:pt idx="70">
                  <c:v>293943.6261674643</c:v>
                </c:pt>
                <c:pt idx="71">
                  <c:v>288666.48234903277</c:v>
                </c:pt>
                <c:pt idx="72">
                  <c:v>283358.55519166036</c:v>
                </c:pt>
                <c:pt idx="73">
                  <c:v>278019.66512586997</c:v>
                </c:pt>
                <c:pt idx="74">
                  <c:v>272649.6315346958</c:v>
                </c:pt>
                <c:pt idx="75">
                  <c:v>267248.27274757309</c:v>
                </c:pt>
                <c:pt idx="76">
                  <c:v>261815.40603419216</c:v>
                </c:pt>
                <c:pt idx="77">
                  <c:v>256350.84759831653</c:v>
                </c:pt>
                <c:pt idx="78">
                  <c:v>250854.41257156493</c:v>
                </c:pt>
                <c:pt idx="79">
                  <c:v>245325.91500715728</c:v>
                </c:pt>
                <c:pt idx="80">
                  <c:v>239765.16787362393</c:v>
                </c:pt>
                <c:pt idx="81">
                  <c:v>234171.98304847829</c:v>
                </c:pt>
                <c:pt idx="82">
                  <c:v>228546.17131185264</c:v>
                </c:pt>
                <c:pt idx="83">
                  <c:v>222887.54234009667</c:v>
                </c:pt>
                <c:pt idx="84">
                  <c:v>217195.9046993388</c:v>
                </c:pt>
                <c:pt idx="85">
                  <c:v>211471.06583900985</c:v>
                </c:pt>
                <c:pt idx="86">
                  <c:v>205712.83208532899</c:v>
                </c:pt>
                <c:pt idx="87">
                  <c:v>199921.00863475163</c:v>
                </c:pt>
                <c:pt idx="88">
                  <c:v>194095.39954737926</c:v>
                </c:pt>
                <c:pt idx="89">
                  <c:v>188235.80774033055</c:v>
                </c:pt>
                <c:pt idx="90">
                  <c:v>182342.03498107404</c:v>
                </c:pt>
                <c:pt idx="91">
                  <c:v>176413.88188072186</c:v>
                </c:pt>
                <c:pt idx="92">
                  <c:v>170451.14788728431</c:v>
                </c:pt>
                <c:pt idx="93">
                  <c:v>164453.63127888503</c:v>
                </c:pt>
                <c:pt idx="94">
                  <c:v>158421.12915693677</c:v>
                </c:pt>
                <c:pt idx="95">
                  <c:v>152353.43743927713</c:v>
                </c:pt>
                <c:pt idx="96">
                  <c:v>146250.35085326448</c:v>
                </c:pt>
                <c:pt idx="97">
                  <c:v>140111.66292883342</c:v>
                </c:pt>
                <c:pt idx="98">
                  <c:v>133937.16599150986</c:v>
                </c:pt>
                <c:pt idx="99">
                  <c:v>127726.65115538523</c:v>
                </c:pt>
                <c:pt idx="100">
                  <c:v>121479.90831604988</c:v>
                </c:pt>
                <c:pt idx="101">
                  <c:v>115196.72614348508</c:v>
                </c:pt>
                <c:pt idx="102">
                  <c:v>108876.89207491365</c:v>
                </c:pt>
                <c:pt idx="103">
                  <c:v>102520.19230760887</c:v>
                </c:pt>
                <c:pt idx="104">
                  <c:v>96126.411791661492</c:v>
                </c:pt>
                <c:pt idx="105">
                  <c:v>89695.33422270442</c:v>
                </c:pt>
                <c:pt idx="106">
                  <c:v>83226.742034595096</c:v>
                </c:pt>
                <c:pt idx="107">
                  <c:v>76720.416392055136</c:v>
                </c:pt>
                <c:pt idx="108">
                  <c:v>70176.137183267027</c:v>
                </c:pt>
                <c:pt idx="109">
                  <c:v>63593.683012427653</c:v>
                </c:pt>
                <c:pt idx="110">
                  <c:v>56972.831192258382</c:v>
                </c:pt>
                <c:pt idx="111">
                  <c:v>50313.357736471458</c:v>
                </c:pt>
                <c:pt idx="112">
                  <c:v>43615.037352192441</c:v>
                </c:pt>
                <c:pt idx="113">
                  <c:v>36877.643432338467</c:v>
                </c:pt>
                <c:pt idx="114">
                  <c:v>30100.94804795201</c:v>
                </c:pt>
                <c:pt idx="115">
                  <c:v>23284.721940489962</c:v>
                </c:pt>
                <c:pt idx="116">
                  <c:v>16428.734514067721</c:v>
                </c:pt>
                <c:pt idx="117">
                  <c:v>9532.7538276580162</c:v>
                </c:pt>
                <c:pt idx="118">
                  <c:v>2596.5465872442555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3-4AA1-ADE2-CE1E34B75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9248888"/>
        <c:axId val="1"/>
      </c:lineChart>
      <c:catAx>
        <c:axId val="559248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9248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21</xdr:row>
      <xdr:rowOff>215900</xdr:rowOff>
    </xdr:from>
    <xdr:to>
      <xdr:col>7</xdr:col>
      <xdr:colOff>838200</xdr:colOff>
      <xdr:row>28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025550-9DAB-40C9-AF5F-60EBAC762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78</xdr:col>
      <xdr:colOff>57150</xdr:colOff>
      <xdr:row>22</xdr:row>
      <xdr:rowOff>0</xdr:rowOff>
    </xdr:from>
    <xdr:to>
      <xdr:col>86</xdr:col>
      <xdr:colOff>12700</xdr:colOff>
      <xdr:row>22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6918627-979A-4EFE-9888-753269FA3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Frenchs/Local%20Settings/Temporary%20Internet%20Files/OLK1B4/Copy%20of%20Frank's%20Equity%20Recapture%20Summary%20and%20Calc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Local%20Settings/Temporary%20Internet%20Files/Content.IE5/CMZA1YYA/Copy%20of%20Frank's%20Equity%20Recapture%20Summary%20and%20Calc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My%20Documents/!%20TPAs/CASH%20FLOW%20AUDITOR%20PROGRAM/Old%20Calculators/Frank's%20Mortgage%20calculator%2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New%20FBEC%203-DESKTOP-LCGU9QL.xlsm" TargetMode="External"/><Relationship Id="rId1" Type="http://schemas.openxmlformats.org/officeDocument/2006/relationships/externalLinkPath" Target="/Users/randy/AppData/Local/Microsoft/Windows/INetCache/Content.Outlook/Q23QOSK9/New%20FBEC%203-DESKTOP-LCGU9Q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Page"/>
      <sheetName val="ProjectInfo"/>
      <sheetName val="CashFlow"/>
      <sheetName val="Strategies"/>
      <sheetName val="Report Page 1"/>
      <sheetName val="Report Page 2"/>
      <sheetName val="Report Page 3"/>
      <sheetName val="Report Page 4"/>
      <sheetName val="Report Page 5"/>
      <sheetName val="CashFlowProjection"/>
      <sheetName val="ProjectedInvestmentPortfolio"/>
      <sheetName val="Cash Flow"/>
      <sheetName val="CashFlowFundingAnalysis"/>
      <sheetName val="Sheet1"/>
      <sheetName val="Sheet2"/>
      <sheetName val="FixedCalc"/>
      <sheetName val="FixedCalc2"/>
      <sheetName val="FixedCalc3"/>
      <sheetName val="CFM1"/>
      <sheetName val="Bank Loan in Insurance"/>
      <sheetName val="Bank Loan vs Insurance Loan"/>
      <sheetName val="Cost vs Benefit Calculator"/>
      <sheetName val="Investment Estimator"/>
      <sheetName val="Investment Tax Profile"/>
      <sheetName val="Insurance Estimator"/>
      <sheetName val="CFM2"/>
      <sheetName val="CFM3"/>
      <sheetName val="CFM4"/>
      <sheetName val="CFMM"/>
      <sheetName val="CFM-PLUS L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6EB52-B60E-46FC-9E8D-CB68D22F8556}">
  <sheetPr codeName="Sheet28">
    <tabColor indexed="16"/>
    <pageSetUpPr fitToPage="1"/>
  </sheetPr>
  <dimension ref="A1:CH410"/>
  <sheetViews>
    <sheetView tabSelected="1" topLeftCell="B1" zoomScale="160" zoomScaleNormal="160" workbookViewId="0">
      <selection activeCell="E13" sqref="E13"/>
    </sheetView>
  </sheetViews>
  <sheetFormatPr defaultColWidth="10.28515625" defaultRowHeight="15.75" x14ac:dyDescent="0.25"/>
  <cols>
    <col min="1" max="1" width="5.28515625" style="1" customWidth="1"/>
    <col min="2" max="2" width="11.140625" style="1" customWidth="1"/>
    <col min="3" max="3" width="13.42578125" style="1" customWidth="1"/>
    <col min="4" max="4" width="17.5703125" style="1" customWidth="1"/>
    <col min="5" max="5" width="19.5703125" style="1" customWidth="1"/>
    <col min="6" max="6" width="3.5703125" style="1" customWidth="1"/>
    <col min="7" max="7" width="21.42578125" style="1" customWidth="1"/>
    <col min="8" max="8" width="15" style="1" customWidth="1"/>
    <col min="9" max="9" width="26.42578125" style="1" customWidth="1"/>
    <col min="10" max="11" width="12" style="1" hidden="1" customWidth="1"/>
    <col min="12" max="12" width="12.140625" style="1" hidden="1" customWidth="1"/>
    <col min="13" max="13" width="12.42578125" style="1" hidden="1" customWidth="1"/>
    <col min="14" max="14" width="0.5703125" style="4" customWidth="1"/>
    <col min="15" max="23" width="10.42578125" style="3" customWidth="1"/>
    <col min="24" max="24" width="10.28515625" style="1" customWidth="1"/>
    <col min="25" max="25" width="16.140625" style="1" customWidth="1"/>
    <col min="26" max="27" width="10.28515625" style="1" customWidth="1"/>
    <col min="28" max="28" width="16.28515625" style="2" customWidth="1"/>
    <col min="29" max="77" width="10.28515625" style="1" customWidth="1"/>
    <col min="78" max="78" width="7.7109375" style="1" customWidth="1"/>
    <col min="79" max="79" width="4.5703125" style="1" hidden="1" customWidth="1"/>
    <col min="80" max="80" width="20.42578125" style="1" hidden="1" customWidth="1"/>
    <col min="81" max="81" width="20.28515625" style="1" hidden="1" customWidth="1"/>
    <col min="82" max="82" width="20.140625" style="1" hidden="1" customWidth="1"/>
    <col min="83" max="86" width="20.5703125" style="1" hidden="1" customWidth="1"/>
    <col min="87" max="87" width="21" style="1" customWidth="1"/>
    <col min="88" max="16384" width="10.28515625" style="1"/>
  </cols>
  <sheetData>
    <row r="1" spans="1:86" ht="6.7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N1" s="5"/>
      <c r="CA1" s="111"/>
      <c r="CB1" s="111"/>
      <c r="CC1" s="111"/>
      <c r="CD1" s="111"/>
      <c r="CE1" s="111"/>
      <c r="CF1" s="111"/>
      <c r="CG1" s="111"/>
      <c r="CH1" s="111"/>
    </row>
    <row r="2" spans="1:86" ht="23.25" x14ac:dyDescent="0.35">
      <c r="A2" s="22"/>
      <c r="B2" s="22"/>
      <c r="C2" s="120" t="s">
        <v>58</v>
      </c>
      <c r="D2" s="22"/>
      <c r="E2" s="22"/>
      <c r="F2" s="22"/>
      <c r="G2" s="22"/>
      <c r="H2" s="22"/>
      <c r="I2" s="22"/>
      <c r="J2" s="22"/>
      <c r="N2" s="5"/>
      <c r="CC2" s="119" t="s">
        <v>57</v>
      </c>
    </row>
    <row r="3" spans="1:86" ht="6.7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N3" s="5"/>
    </row>
    <row r="4" spans="1:86" ht="6.75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N4" s="5"/>
    </row>
    <row r="5" spans="1:86" ht="18.75" x14ac:dyDescent="0.3">
      <c r="A5" s="22"/>
      <c r="B5" s="75" t="s">
        <v>56</v>
      </c>
      <c r="C5" s="75"/>
      <c r="D5" s="75"/>
      <c r="E5" s="75"/>
      <c r="F5" s="74"/>
      <c r="G5" s="118" t="s">
        <v>55</v>
      </c>
      <c r="H5" s="117"/>
      <c r="I5" s="116"/>
      <c r="J5" s="115"/>
      <c r="N5" s="5"/>
      <c r="CB5" s="69" t="s">
        <v>54</v>
      </c>
      <c r="CC5" s="69"/>
      <c r="CD5" s="69"/>
      <c r="CE5" s="69"/>
      <c r="CF5" s="114" t="s">
        <v>53</v>
      </c>
      <c r="CG5" s="113"/>
      <c r="CH5" s="112"/>
    </row>
    <row r="6" spans="1:86" x14ac:dyDescent="0.25">
      <c r="A6" s="22"/>
      <c r="B6" s="111"/>
      <c r="C6" s="55" t="s">
        <v>52</v>
      </c>
      <c r="D6" s="55"/>
      <c r="E6" s="16">
        <v>600000</v>
      </c>
      <c r="F6" s="79"/>
      <c r="G6" s="110" t="s">
        <v>51</v>
      </c>
      <c r="H6" s="109"/>
      <c r="I6" s="16"/>
      <c r="J6" s="16"/>
      <c r="N6" s="5"/>
      <c r="CC6" s="48" t="s">
        <v>52</v>
      </c>
      <c r="CD6" s="45"/>
      <c r="CE6" s="108">
        <f>EQUITYRECAPTURE!E6</f>
        <v>600000</v>
      </c>
      <c r="CF6" s="46" t="s">
        <v>51</v>
      </c>
      <c r="CG6" s="48"/>
      <c r="CH6" s="107">
        <v>192250</v>
      </c>
    </row>
    <row r="7" spans="1:86" x14ac:dyDescent="0.25">
      <c r="A7" s="22"/>
      <c r="B7" s="55" t="s">
        <v>50</v>
      </c>
      <c r="C7" s="55"/>
      <c r="D7" s="55"/>
      <c r="E7" s="105">
        <v>7.0000000000000007E-2</v>
      </c>
      <c r="F7" s="106"/>
      <c r="G7" s="100" t="s">
        <v>49</v>
      </c>
      <c r="H7" s="99"/>
      <c r="I7" s="105"/>
      <c r="J7" s="76"/>
      <c r="N7" s="5"/>
      <c r="CB7" s="48" t="s">
        <v>50</v>
      </c>
      <c r="CC7" s="48"/>
      <c r="CD7" s="45"/>
      <c r="CE7" s="104">
        <f>EQUITYRECAPTURE!E7</f>
        <v>7.0000000000000007E-2</v>
      </c>
      <c r="CF7" s="46" t="s">
        <v>49</v>
      </c>
      <c r="CG7" s="48"/>
      <c r="CH7" s="103">
        <v>7.0000000000000007E-2</v>
      </c>
    </row>
    <row r="8" spans="1:86" ht="16.5" thickBot="1" x14ac:dyDescent="0.3">
      <c r="A8" s="22"/>
      <c r="B8" s="102" t="s">
        <v>48</v>
      </c>
      <c r="C8" s="101" t="s">
        <v>47</v>
      </c>
      <c r="D8" s="101"/>
      <c r="E8" s="26">
        <v>360</v>
      </c>
      <c r="F8" s="18"/>
      <c r="G8" s="100" t="s">
        <v>45</v>
      </c>
      <c r="H8" s="99"/>
      <c r="I8" s="12"/>
      <c r="J8" s="12"/>
      <c r="N8" s="5"/>
      <c r="CB8" s="1" t="s">
        <v>46</v>
      </c>
      <c r="CD8" s="98"/>
      <c r="CE8" s="97">
        <f>EQUITYRECAPTURE!E8</f>
        <v>360</v>
      </c>
      <c r="CF8" s="46" t="s">
        <v>45</v>
      </c>
      <c r="CG8" s="48"/>
      <c r="CH8" s="96">
        <v>1663.26</v>
      </c>
    </row>
    <row r="9" spans="1:86" ht="19.5" thickBot="1" x14ac:dyDescent="0.35">
      <c r="A9" s="22"/>
      <c r="B9" s="44" t="s">
        <v>45</v>
      </c>
      <c r="C9" s="44"/>
      <c r="D9" s="95"/>
      <c r="E9" s="94">
        <f>(-PMT(E7/12,E8,E6,0))</f>
        <v>3991.8149710750995</v>
      </c>
      <c r="F9" s="93"/>
      <c r="G9" s="92" t="s">
        <v>44</v>
      </c>
      <c r="H9" s="91"/>
      <c r="I9" s="90" t="e">
        <f>NPER(I7/12,I8,-I6,0)</f>
        <v>#DIV/0!</v>
      </c>
      <c r="J9" s="89"/>
      <c r="N9" s="5"/>
      <c r="CB9" s="37" t="s">
        <v>45</v>
      </c>
      <c r="CC9" s="37"/>
      <c r="CD9" s="88"/>
      <c r="CE9" s="87">
        <f>(-PMT(CE7/12,CE8,CE6,0))</f>
        <v>3991.8149710750995</v>
      </c>
      <c r="CF9" s="86" t="s">
        <v>44</v>
      </c>
      <c r="CG9" s="85"/>
      <c r="CH9" s="84">
        <f>NPER(CH7/12,CH8,-CH6,0)</f>
        <v>192.84052605362794</v>
      </c>
    </row>
    <row r="10" spans="1:86" x14ac:dyDescent="0.25">
      <c r="A10" s="22"/>
      <c r="B10" s="22"/>
      <c r="C10" s="22"/>
      <c r="D10" s="22"/>
      <c r="E10" s="22"/>
      <c r="F10" s="22"/>
      <c r="G10" s="22"/>
      <c r="H10" s="22"/>
      <c r="I10" s="22"/>
      <c r="N10" s="5"/>
    </row>
    <row r="11" spans="1:86" ht="18.75" x14ac:dyDescent="0.3">
      <c r="A11" s="22"/>
      <c r="B11" s="75" t="s">
        <v>43</v>
      </c>
      <c r="C11" s="75"/>
      <c r="D11" s="75"/>
      <c r="E11" s="75"/>
      <c r="F11" s="74"/>
      <c r="G11" s="75" t="s">
        <v>42</v>
      </c>
      <c r="H11" s="75"/>
      <c r="I11" s="75"/>
      <c r="J11" s="83"/>
      <c r="N11" s="5"/>
      <c r="CB11" s="69" t="s">
        <v>43</v>
      </c>
      <c r="CC11" s="69"/>
      <c r="CD11" s="69"/>
      <c r="CE11" s="69"/>
      <c r="CF11" s="69" t="s">
        <v>42</v>
      </c>
      <c r="CG11" s="69"/>
      <c r="CH11" s="69"/>
    </row>
    <row r="12" spans="1:86" x14ac:dyDescent="0.25">
      <c r="A12" s="22"/>
      <c r="B12" s="55" t="s">
        <v>41</v>
      </c>
      <c r="C12" s="55"/>
      <c r="D12" s="55"/>
      <c r="E12" s="16">
        <v>3000</v>
      </c>
      <c r="F12" s="79"/>
      <c r="G12" s="82" t="s">
        <v>39</v>
      </c>
      <c r="H12" s="81"/>
      <c r="I12" s="26">
        <v>45</v>
      </c>
      <c r="J12" s="26"/>
      <c r="N12" s="5"/>
      <c r="CB12" s="48" t="s">
        <v>40</v>
      </c>
      <c r="CC12" s="48"/>
      <c r="CD12" s="45"/>
      <c r="CE12" s="80">
        <v>0</v>
      </c>
      <c r="CF12" s="46" t="s">
        <v>39</v>
      </c>
      <c r="CG12" s="45"/>
      <c r="CH12" s="33"/>
    </row>
    <row r="13" spans="1:86" x14ac:dyDescent="0.25">
      <c r="A13" s="22"/>
      <c r="B13" s="55" t="s">
        <v>38</v>
      </c>
      <c r="C13" s="55"/>
      <c r="D13" s="55"/>
      <c r="E13" s="16"/>
      <c r="F13" s="79"/>
      <c r="G13" s="51" t="s">
        <v>36</v>
      </c>
      <c r="H13" s="50"/>
      <c r="I13" s="26">
        <v>65</v>
      </c>
      <c r="J13" s="26"/>
      <c r="N13" s="5"/>
      <c r="CB13" s="48" t="s">
        <v>37</v>
      </c>
      <c r="CC13" s="48"/>
      <c r="CD13" s="48"/>
      <c r="CE13" s="78">
        <v>0</v>
      </c>
      <c r="CF13" s="46" t="s">
        <v>36</v>
      </c>
      <c r="CG13" s="45"/>
      <c r="CH13" s="33"/>
    </row>
    <row r="14" spans="1:86" x14ac:dyDescent="0.25">
      <c r="A14" s="22"/>
      <c r="B14" s="55" t="s">
        <v>35</v>
      </c>
      <c r="C14" s="55"/>
      <c r="D14" s="55"/>
      <c r="E14" s="26">
        <v>1</v>
      </c>
      <c r="F14" s="18"/>
      <c r="G14" s="51" t="s">
        <v>34</v>
      </c>
      <c r="H14" s="50"/>
      <c r="I14" s="16"/>
      <c r="J14" s="16"/>
      <c r="N14" s="5"/>
      <c r="CB14" s="48" t="s">
        <v>35</v>
      </c>
      <c r="CC14" s="48"/>
      <c r="CD14" s="48"/>
      <c r="CE14" s="56">
        <v>1</v>
      </c>
      <c r="CF14" s="46" t="s">
        <v>34</v>
      </c>
      <c r="CG14" s="45"/>
      <c r="CH14" s="33"/>
    </row>
    <row r="15" spans="1:86" x14ac:dyDescent="0.25">
      <c r="A15" s="22"/>
      <c r="B15" s="55" t="s">
        <v>33</v>
      </c>
      <c r="C15" s="55"/>
      <c r="D15" s="55"/>
      <c r="E15" s="77">
        <f>SUM(E35:E409)+SUM(G35:G409)</f>
        <v>357000</v>
      </c>
      <c r="F15" s="59"/>
      <c r="G15" s="51" t="s">
        <v>32</v>
      </c>
      <c r="H15" s="50"/>
      <c r="I15" s="76">
        <v>0.05</v>
      </c>
      <c r="J15" s="76"/>
      <c r="N15" s="5"/>
      <c r="CB15" s="48" t="s">
        <v>33</v>
      </c>
      <c r="CC15" s="48"/>
      <c r="CD15" s="48"/>
      <c r="CE15" s="33"/>
      <c r="CF15" s="46" t="s">
        <v>32</v>
      </c>
      <c r="CG15" s="45"/>
      <c r="CH15" s="33"/>
    </row>
    <row r="16" spans="1:86" x14ac:dyDescent="0.25">
      <c r="A16" s="22"/>
      <c r="B16" s="22"/>
      <c r="C16" s="22"/>
      <c r="D16" s="22"/>
      <c r="E16" s="22"/>
      <c r="F16" s="22"/>
      <c r="G16" s="51" t="s">
        <v>31</v>
      </c>
      <c r="H16" s="50"/>
      <c r="I16" s="63">
        <f>E20</f>
        <v>10</v>
      </c>
      <c r="J16" s="62"/>
      <c r="N16" s="5"/>
      <c r="CF16" s="48" t="s">
        <v>31</v>
      </c>
      <c r="CG16" s="45"/>
      <c r="CH16" s="33"/>
    </row>
    <row r="17" spans="1:86" ht="18.75" x14ac:dyDescent="0.3">
      <c r="A17" s="22"/>
      <c r="B17" s="75" t="s">
        <v>30</v>
      </c>
      <c r="C17" s="75"/>
      <c r="D17" s="75"/>
      <c r="E17" s="75"/>
      <c r="F17" s="74"/>
      <c r="G17" s="73" t="s">
        <v>28</v>
      </c>
      <c r="H17" s="72"/>
      <c r="I17" s="71">
        <f>IF(I18=0,0,-FV(I15,I16,I14,0))</f>
        <v>0</v>
      </c>
      <c r="J17" s="70"/>
      <c r="N17" s="5"/>
      <c r="CB17" s="69" t="s">
        <v>29</v>
      </c>
      <c r="CC17" s="69"/>
      <c r="CD17" s="69"/>
      <c r="CE17" s="69"/>
      <c r="CF17" s="68" t="s">
        <v>28</v>
      </c>
      <c r="CG17" s="67"/>
      <c r="CH17" s="33"/>
    </row>
    <row r="18" spans="1:86" x14ac:dyDescent="0.25">
      <c r="A18" s="22"/>
      <c r="B18" s="55" t="s">
        <v>26</v>
      </c>
      <c r="C18" s="55"/>
      <c r="D18" s="54"/>
      <c r="E18" s="66">
        <f>SUM(C35:C409)+SUM(H35:H409)</f>
        <v>834637.67466693989</v>
      </c>
      <c r="F18" s="65"/>
      <c r="G18" s="51" t="s">
        <v>27</v>
      </c>
      <c r="H18" s="64"/>
      <c r="I18" s="63">
        <f>IF(I16&gt;I13-I12,0,I13-(I12+I16))</f>
        <v>10</v>
      </c>
      <c r="J18" s="62"/>
      <c r="N18" s="5"/>
      <c r="CB18" s="48" t="s">
        <v>26</v>
      </c>
      <c r="CC18" s="48"/>
      <c r="CD18" s="45"/>
      <c r="CE18" s="61">
        <f>SUM(CD29:CD403)</f>
        <v>1437053.3895870347</v>
      </c>
      <c r="CF18" s="1" t="s">
        <v>25</v>
      </c>
      <c r="CG18" s="60"/>
      <c r="CH18" s="33"/>
    </row>
    <row r="19" spans="1:86" x14ac:dyDescent="0.25">
      <c r="A19" s="22"/>
      <c r="B19" s="55" t="s">
        <v>24</v>
      </c>
      <c r="C19" s="55"/>
      <c r="D19" s="54"/>
      <c r="E19" s="49">
        <f>SUM(C35:C409)</f>
        <v>234637.67466693989</v>
      </c>
      <c r="F19" s="59"/>
      <c r="G19" s="51" t="s">
        <v>23</v>
      </c>
      <c r="H19" s="50"/>
      <c r="I19" s="58">
        <f>(E12*12)+E13+I14</f>
        <v>36000</v>
      </c>
      <c r="J19" s="16"/>
      <c r="N19" s="5"/>
      <c r="CB19" s="48" t="s">
        <v>24</v>
      </c>
      <c r="CC19" s="48"/>
      <c r="CD19" s="45"/>
      <c r="CE19" s="57">
        <f>SUM(CC29:CC403)</f>
        <v>837053.38958703727</v>
      </c>
      <c r="CF19" s="46" t="s">
        <v>23</v>
      </c>
      <c r="CG19" s="45"/>
      <c r="CH19" s="56"/>
    </row>
    <row r="20" spans="1:86" ht="16.5" thickBot="1" x14ac:dyDescent="0.3">
      <c r="A20" s="22"/>
      <c r="B20" s="55" t="s">
        <v>21</v>
      </c>
      <c r="C20" s="55"/>
      <c r="D20" s="54"/>
      <c r="E20" s="53">
        <f>ROUND(MAX(A35:A409)/12,2)</f>
        <v>10</v>
      </c>
      <c r="F20" s="52"/>
      <c r="G20" s="51" t="s">
        <v>22</v>
      </c>
      <c r="H20" s="50"/>
      <c r="I20" s="49">
        <f>IF(I18=0,0,E9)</f>
        <v>3991.8149710750995</v>
      </c>
      <c r="J20" s="12"/>
      <c r="N20" s="5"/>
      <c r="CB20" s="48" t="s">
        <v>21</v>
      </c>
      <c r="CC20" s="48"/>
      <c r="CD20" s="45"/>
      <c r="CE20" s="47"/>
      <c r="CF20" s="46" t="s">
        <v>20</v>
      </c>
      <c r="CG20" s="45"/>
      <c r="CH20" s="33"/>
    </row>
    <row r="21" spans="1:86" ht="19.5" thickBot="1" x14ac:dyDescent="0.35">
      <c r="A21" s="22"/>
      <c r="B21" s="44" t="s">
        <v>19</v>
      </c>
      <c r="C21" s="44"/>
      <c r="D21" s="44"/>
      <c r="E21" s="43">
        <f>IF((EQUITYRECAPTURE!CE19-E19)&lt;0,0,(EQUITYRECAPTURE!CE19-E19))</f>
        <v>602415.71492009738</v>
      </c>
      <c r="F21" s="42"/>
      <c r="G21" s="41" t="s">
        <v>18</v>
      </c>
      <c r="H21" s="40"/>
      <c r="I21" s="39">
        <f>-FV(I15,I18,0,I17)+-FV(I15,I18,I19-(E12*12),0)+-FV(I15/12,I18*12,I20,0)+-FV(I15/12,I18*12,E12,0)</f>
        <v>1085704.9661708933</v>
      </c>
      <c r="J21" s="38">
        <f>SUM(J22:J25)</f>
        <v>1085704.9661708933</v>
      </c>
      <c r="K21" s="13" t="s">
        <v>0</v>
      </c>
      <c r="L21" s="13" t="s">
        <v>0</v>
      </c>
      <c r="M21" s="13" t="s">
        <v>0</v>
      </c>
      <c r="N21" s="5"/>
      <c r="CB21" s="37" t="s">
        <v>19</v>
      </c>
      <c r="CC21" s="37"/>
      <c r="CD21" s="37"/>
      <c r="CE21" s="36"/>
      <c r="CF21" s="35" t="s">
        <v>18</v>
      </c>
      <c r="CG21" s="34"/>
      <c r="CH21" s="33"/>
    </row>
    <row r="22" spans="1:86" s="3" customFormat="1" ht="18.75" x14ac:dyDescent="0.3">
      <c r="A22" s="22"/>
      <c r="B22" s="27"/>
      <c r="C22" s="27"/>
      <c r="D22" s="27"/>
      <c r="E22" s="22"/>
      <c r="F22" s="22"/>
      <c r="G22" s="27"/>
      <c r="H22" s="27"/>
      <c r="I22" s="22"/>
      <c r="J22" s="31">
        <f>-FV(I15/12,I18*12,E12,0)</f>
        <v>465846.83833700593</v>
      </c>
      <c r="K22" s="1"/>
      <c r="L22" s="1"/>
      <c r="M22" s="1"/>
      <c r="N22" s="5"/>
      <c r="X22" s="1"/>
      <c r="Y22" s="1"/>
      <c r="Z22" s="1"/>
      <c r="AA22" s="1"/>
      <c r="AB22" s="2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32"/>
      <c r="CC22" s="32"/>
      <c r="CD22" s="32"/>
      <c r="CE22" s="1"/>
      <c r="CF22" s="32"/>
      <c r="CG22" s="32"/>
      <c r="CH22" s="1"/>
    </row>
    <row r="23" spans="1:86" ht="18.75" x14ac:dyDescent="0.3">
      <c r="A23" s="22"/>
      <c r="B23" s="28"/>
      <c r="C23" s="28"/>
      <c r="D23" s="28"/>
      <c r="E23" s="22"/>
      <c r="F23" s="22"/>
      <c r="G23" s="27"/>
      <c r="H23" s="27"/>
      <c r="I23" s="22"/>
      <c r="J23" s="31">
        <f>-FV(I15,I18,0,I17)</f>
        <v>0</v>
      </c>
      <c r="N23" s="5"/>
    </row>
    <row r="24" spans="1:86" ht="21" x14ac:dyDescent="0.35">
      <c r="A24" s="22"/>
      <c r="B24" s="28"/>
      <c r="C24" s="28"/>
      <c r="D24" s="28"/>
      <c r="E24" s="22"/>
      <c r="F24" s="22"/>
      <c r="G24" s="27"/>
      <c r="H24" s="27"/>
      <c r="I24" s="22"/>
      <c r="J24" s="31">
        <f>-FV(I15,I18,I19-E12*12,0)</f>
        <v>0</v>
      </c>
      <c r="N24" s="5"/>
      <c r="CA24" s="24" t="s">
        <v>16</v>
      </c>
      <c r="CB24" s="24"/>
      <c r="CC24" s="24"/>
    </row>
    <row r="25" spans="1:86" ht="18.75" x14ac:dyDescent="0.3">
      <c r="A25" s="22"/>
      <c r="B25" s="28"/>
      <c r="C25" s="28"/>
      <c r="D25" s="28"/>
      <c r="E25" s="22"/>
      <c r="F25" s="22"/>
      <c r="G25" s="27"/>
      <c r="H25" s="27"/>
      <c r="I25" s="22"/>
      <c r="J25" s="31">
        <f>-FV(I15/12,I18*12,I20,0)</f>
        <v>619858.12783388735</v>
      </c>
      <c r="N25" s="5"/>
      <c r="CA25" s="30" t="s">
        <v>14</v>
      </c>
      <c r="CB25" s="26" t="s">
        <v>13</v>
      </c>
      <c r="CC25" s="26" t="s">
        <v>12</v>
      </c>
      <c r="CD25" s="26" t="s">
        <v>11</v>
      </c>
      <c r="CE25" s="26" t="s">
        <v>15</v>
      </c>
      <c r="CF25" s="26" t="s">
        <v>17</v>
      </c>
      <c r="CG25" s="26" t="s">
        <v>8</v>
      </c>
      <c r="CH25" s="26"/>
    </row>
    <row r="26" spans="1:86" ht="18.75" x14ac:dyDescent="0.3">
      <c r="A26" s="22"/>
      <c r="B26" s="28"/>
      <c r="C26" s="28"/>
      <c r="D26" s="28"/>
      <c r="E26" s="22"/>
      <c r="F26" s="22"/>
      <c r="G26" s="27"/>
      <c r="H26" s="27"/>
      <c r="I26" s="22"/>
      <c r="N26" s="5"/>
      <c r="CA26" s="30"/>
      <c r="CB26" s="26" t="s">
        <v>6</v>
      </c>
      <c r="CC26" s="26" t="s">
        <v>5</v>
      </c>
      <c r="CD26" s="26" t="s">
        <v>4</v>
      </c>
      <c r="CE26" s="26" t="s">
        <v>3</v>
      </c>
      <c r="CF26" s="26" t="s">
        <v>3</v>
      </c>
      <c r="CG26" s="26" t="s">
        <v>2</v>
      </c>
      <c r="CH26" s="29" t="s">
        <v>7</v>
      </c>
    </row>
    <row r="27" spans="1:86" ht="18.75" x14ac:dyDescent="0.3">
      <c r="A27" s="22"/>
      <c r="B27" s="28"/>
      <c r="C27" s="28"/>
      <c r="D27" s="28"/>
      <c r="E27" s="22"/>
      <c r="F27" s="22"/>
      <c r="G27" s="27"/>
      <c r="H27" s="27"/>
      <c r="I27" s="22"/>
      <c r="N27" s="5"/>
      <c r="CA27" s="26"/>
      <c r="CC27" s="26"/>
      <c r="CD27" s="26"/>
      <c r="CE27" s="26"/>
      <c r="CF27" s="26"/>
      <c r="CG27" s="26"/>
      <c r="CH27" s="29"/>
    </row>
    <row r="28" spans="1:86" ht="18.75" x14ac:dyDescent="0.3">
      <c r="A28" s="22"/>
      <c r="B28" s="28"/>
      <c r="C28" s="28"/>
      <c r="D28" s="28"/>
      <c r="E28" s="22"/>
      <c r="F28" s="22"/>
      <c r="G28" s="27"/>
      <c r="H28" s="27"/>
      <c r="I28" s="22"/>
      <c r="N28" s="5"/>
      <c r="CA28" s="26"/>
      <c r="CC28" s="26"/>
      <c r="CD28" s="26"/>
      <c r="CE28" s="26"/>
      <c r="CF28" s="26"/>
      <c r="CG28" s="26"/>
      <c r="CH28" s="25">
        <f>CE6</f>
        <v>600000</v>
      </c>
    </row>
    <row r="29" spans="1:86" x14ac:dyDescent="0.25">
      <c r="A29" s="22"/>
      <c r="B29" s="22"/>
      <c r="C29" s="22"/>
      <c r="D29" s="22"/>
      <c r="E29" s="22"/>
      <c r="F29" s="22"/>
      <c r="G29" s="22"/>
      <c r="H29" s="22"/>
      <c r="I29" s="22"/>
      <c r="N29" s="5"/>
      <c r="CA29" s="1">
        <v>1</v>
      </c>
      <c r="CB29" s="14">
        <f>IF(CH28&lt;1,"",$CE$7)</f>
        <v>7.0000000000000007E-2</v>
      </c>
      <c r="CC29" s="12">
        <f>IF(CH28&lt;1,"",(CH28*(CB29*30)/360))</f>
        <v>3500</v>
      </c>
      <c r="CD29" s="13">
        <f>IF(CH28&lt;1,"",$CE$9)</f>
        <v>3991.8149710750995</v>
      </c>
      <c r="CE29" s="12">
        <f>IF(CH28&lt;1,"",$CE$12)</f>
        <v>0</v>
      </c>
      <c r="CF29" s="12">
        <f>IF(CH28&lt;1,0,IF($CE$14=1,$CE$13,0))</f>
        <v>0</v>
      </c>
      <c r="CG29" s="12">
        <f>SUM(CD29+CE29+CF29)-CC29</f>
        <v>491.81497107509949</v>
      </c>
      <c r="CH29" s="12">
        <f>IF(CH28-CG29&lt;1,0,CH28-CG29)</f>
        <v>599508.18502892496</v>
      </c>
    </row>
    <row r="30" spans="1:86" ht="10.5" customHeight="1" x14ac:dyDescent="0.25">
      <c r="A30" s="22"/>
      <c r="B30" s="22"/>
      <c r="C30" s="22"/>
      <c r="D30" s="22"/>
      <c r="E30" s="22"/>
      <c r="F30" s="22"/>
      <c r="G30" s="22"/>
      <c r="H30" s="22"/>
      <c r="I30" s="22"/>
      <c r="N30" s="5"/>
      <c r="CA30" s="1">
        <f>SUM(CA29+1)</f>
        <v>2</v>
      </c>
      <c r="CB30" s="14">
        <f>IF(CH29&lt;1,"",$CE$7)</f>
        <v>7.0000000000000007E-2</v>
      </c>
      <c r="CC30" s="12">
        <f>IF(CH29&lt;1,"",(CH29*(CB30*30)/360))</f>
        <v>3497.1310793353955</v>
      </c>
      <c r="CD30" s="13">
        <f>IF(CH29&lt;1,"",$CE$9)</f>
        <v>3991.8149710750995</v>
      </c>
      <c r="CE30" s="12">
        <f>IF(CH29&lt;1,"",$CE$12)</f>
        <v>0</v>
      </c>
      <c r="CF30" s="12">
        <f>IF(CH29&lt;1,0,IF($CE$14=2,$CE$13,0))</f>
        <v>0</v>
      </c>
      <c r="CG30" s="12">
        <f>IF(CH29&lt;1,0,(CD30+CE30+CF30)-CC30)</f>
        <v>494.68389173970399</v>
      </c>
      <c r="CH30" s="12">
        <f>IF(CH29-CG30&lt;1,0,CH29-CG30)</f>
        <v>599013.50113718526</v>
      </c>
    </row>
    <row r="31" spans="1:86" ht="18" customHeight="1" x14ac:dyDescent="0.35">
      <c r="A31" s="24" t="s">
        <v>16</v>
      </c>
      <c r="B31" s="24"/>
      <c r="C31" s="24"/>
      <c r="D31" s="3"/>
      <c r="E31" s="3"/>
      <c r="F31" s="3"/>
      <c r="G31" s="3"/>
      <c r="H31" s="3"/>
      <c r="I31" s="3"/>
      <c r="N31" s="5"/>
      <c r="CA31" s="1">
        <f>SUM(CA30+1)</f>
        <v>3</v>
      </c>
      <c r="CB31" s="14">
        <f>IF(CH30&lt;1,"",$CE$7)</f>
        <v>7.0000000000000007E-2</v>
      </c>
      <c r="CC31" s="12">
        <f>IF(CH30&lt;1,"",(CH30*(CB31*30)/360))</f>
        <v>3494.2454233002472</v>
      </c>
      <c r="CD31" s="13">
        <f>IF(CH30&lt;1,"",$CE$9)</f>
        <v>3991.8149710750995</v>
      </c>
      <c r="CE31" s="12">
        <f>IF(CH30&lt;1,"",$CE$12)</f>
        <v>0</v>
      </c>
      <c r="CF31" s="12">
        <f>IF(CH30&lt;1,0,IF($CE$14=3,$CE$13,0))</f>
        <v>0</v>
      </c>
      <c r="CG31" s="12">
        <f>IF(CH30&lt;1,0,(CD31+CE31+CF31)-CC31)</f>
        <v>497.56954777485225</v>
      </c>
      <c r="CH31" s="12">
        <f>IF(CH30-CG31&lt;1,0,CH30-CG31)</f>
        <v>598515.93158941041</v>
      </c>
    </row>
    <row r="32" spans="1:86" ht="15.75" customHeight="1" x14ac:dyDescent="0.35">
      <c r="A32" s="23"/>
      <c r="B32" s="23"/>
      <c r="C32" s="23"/>
      <c r="D32" s="22"/>
      <c r="E32" s="18" t="s">
        <v>15</v>
      </c>
      <c r="F32" s="18"/>
      <c r="G32" s="18" t="s">
        <v>15</v>
      </c>
      <c r="H32" s="22"/>
      <c r="I32" s="22"/>
      <c r="N32" s="5"/>
      <c r="CA32" s="1">
        <f>SUM(CA31+1)</f>
        <v>4</v>
      </c>
      <c r="CB32" s="14">
        <f>IF(CH31&lt;1,"",$CE$7)</f>
        <v>7.0000000000000007E-2</v>
      </c>
      <c r="CC32" s="12">
        <f>IF(CH31&lt;1,"",(CH31*(CB32*30)/360))</f>
        <v>3491.3429342715608</v>
      </c>
      <c r="CD32" s="13">
        <f>IF(CH31&lt;1,"",$CE$9)</f>
        <v>3991.8149710750995</v>
      </c>
      <c r="CE32" s="12">
        <f>IF(CH31&lt;1,"",$CE$12)</f>
        <v>0</v>
      </c>
      <c r="CF32" s="12">
        <f>IF(CH31&lt;1,0,IF($CE$14=4,$CE$13,0))</f>
        <v>0</v>
      </c>
      <c r="CG32" s="12">
        <f>IF(CH31&lt;1,0,(CD32+CE32+CF32)-CC32)</f>
        <v>500.47203680353869</v>
      </c>
      <c r="CH32" s="12">
        <f>IF(CH31-CG32&lt;1,0,CH31-CG32)</f>
        <v>598015.45955260692</v>
      </c>
    </row>
    <row r="33" spans="1:86" ht="12.75" customHeight="1" x14ac:dyDescent="0.25">
      <c r="A33" s="19" t="s">
        <v>14</v>
      </c>
      <c r="B33" s="18" t="s">
        <v>13</v>
      </c>
      <c r="C33" s="18" t="s">
        <v>12</v>
      </c>
      <c r="D33" s="18" t="s">
        <v>11</v>
      </c>
      <c r="E33" s="18" t="s">
        <v>10</v>
      </c>
      <c r="F33" s="18"/>
      <c r="G33" s="18" t="s">
        <v>9</v>
      </c>
      <c r="H33" s="18" t="s">
        <v>8</v>
      </c>
      <c r="I33" s="21" t="s">
        <v>7</v>
      </c>
      <c r="J33" s="20"/>
      <c r="N33" s="5"/>
      <c r="CA33" s="1">
        <f>SUM(CA32+1)</f>
        <v>5</v>
      </c>
      <c r="CB33" s="14">
        <f>IF(CH32&lt;1,"",$CE$7)</f>
        <v>7.0000000000000007E-2</v>
      </c>
      <c r="CC33" s="12">
        <f>IF(CH32&lt;1,"",(CH32*(CB33*30)/360))</f>
        <v>3488.423514056874</v>
      </c>
      <c r="CD33" s="13">
        <f>IF(CH32&lt;1,"",$CE$9)</f>
        <v>3991.8149710750995</v>
      </c>
      <c r="CE33" s="12">
        <f>IF(CH32&lt;1,"",$CE$12)</f>
        <v>0</v>
      </c>
      <c r="CF33" s="12">
        <f>IF(CH32&lt;1,0,IF($CE$14=5,$CE$13,0))</f>
        <v>0</v>
      </c>
      <c r="CG33" s="12">
        <f>IF(CH32&lt;1,0,(CD33+CE33+CF33)-CC33)</f>
        <v>503.39145701822554</v>
      </c>
      <c r="CH33" s="12">
        <f>IF(CH32-CG33&lt;1,0,CH32-CG33)</f>
        <v>597512.06809558871</v>
      </c>
    </row>
    <row r="34" spans="1:86" ht="13.5" customHeight="1" x14ac:dyDescent="0.25">
      <c r="A34" s="19"/>
      <c r="B34" s="18" t="s">
        <v>6</v>
      </c>
      <c r="C34" s="18" t="s">
        <v>5</v>
      </c>
      <c r="D34" s="18" t="s">
        <v>4</v>
      </c>
      <c r="E34" s="18" t="s">
        <v>3</v>
      </c>
      <c r="F34" s="18"/>
      <c r="G34" s="18" t="s">
        <v>3</v>
      </c>
      <c r="H34" s="18" t="s">
        <v>2</v>
      </c>
      <c r="I34" s="17">
        <f>E6</f>
        <v>600000</v>
      </c>
      <c r="J34" s="16"/>
      <c r="N34" s="5"/>
      <c r="CA34" s="1">
        <f>SUM(CA33+1)</f>
        <v>6</v>
      </c>
      <c r="CB34" s="14">
        <f>IF(CH33&lt;1,"",$CE$7)</f>
        <v>7.0000000000000007E-2</v>
      </c>
      <c r="CC34" s="12">
        <f>IF(CH33&lt;1,"",(CH33*(CB34*30)/360))</f>
        <v>3485.4870638909342</v>
      </c>
      <c r="CD34" s="13">
        <f>IF(CH33&lt;1,"",$CE$9)</f>
        <v>3991.8149710750995</v>
      </c>
      <c r="CE34" s="12">
        <f>IF(CH33&lt;1,"",$CE$12)</f>
        <v>0</v>
      </c>
      <c r="CF34" s="12">
        <f>IF(CH33&lt;1,0,IF($CE$14=6,$CE$13,0))</f>
        <v>0</v>
      </c>
      <c r="CG34" s="12">
        <f>IF(CH33&lt;1,0,(CD34+CE34+CF34)-CC34)</f>
        <v>506.32790718416527</v>
      </c>
      <c r="CH34" s="12">
        <f>IF(CH33-CG34&lt;1,0,CH33-CG34)</f>
        <v>597005.74018840457</v>
      </c>
    </row>
    <row r="35" spans="1:86" x14ac:dyDescent="0.25">
      <c r="A35" s="11">
        <f>IF(E6&lt;1,"",1)</f>
        <v>1</v>
      </c>
      <c r="B35" s="10">
        <f>IF(E6&lt;1,"",$E$7)</f>
        <v>7.0000000000000007E-2</v>
      </c>
      <c r="C35" s="8">
        <f>IF(E6&lt;1,"",(E6*(B35*30)/360))</f>
        <v>3500</v>
      </c>
      <c r="D35" s="9">
        <f>IF(E6&lt;1,"",$E$9)</f>
        <v>3991.8149710750995</v>
      </c>
      <c r="E35" s="8">
        <f>IF(E6&lt;1,"",$E$12)</f>
        <v>3000</v>
      </c>
      <c r="F35" s="8"/>
      <c r="G35" s="8">
        <f>IF(E6&gt;1, IF($E$14=1,$E$13,0), "")</f>
        <v>0</v>
      </c>
      <c r="H35" s="8">
        <f>IF(E6&lt;1,0,IF((D35+E35+G35)-C35&gt;=(E6),(E6),(D35+E35+G35)-C35))</f>
        <v>3491.8149710750995</v>
      </c>
      <c r="I35" s="8">
        <f>IF(E6-H35&lt;1,0,E6-H35)</f>
        <v>596508.18502892496</v>
      </c>
      <c r="J35" s="8"/>
      <c r="N35" s="5" t="s">
        <v>0</v>
      </c>
      <c r="AB35" s="2" t="s">
        <v>0</v>
      </c>
      <c r="AC35" s="1" t="s">
        <v>0</v>
      </c>
      <c r="CA35" s="1">
        <f>SUM(CA34+1)</f>
        <v>7</v>
      </c>
      <c r="CB35" s="14">
        <f>IF(CH34&lt;1,"",$CE$7)</f>
        <v>7.0000000000000007E-2</v>
      </c>
      <c r="CC35" s="12">
        <f>IF(CH34&lt;1,"",(CH34*(CB35*30)/360))</f>
        <v>3482.5334844323597</v>
      </c>
      <c r="CD35" s="13">
        <f>IF(CH34&lt;1,"",$CE$9)</f>
        <v>3991.8149710750995</v>
      </c>
      <c r="CE35" s="12">
        <f>IF(CH34&lt;1,"",$CE$12)</f>
        <v>0</v>
      </c>
      <c r="CF35" s="12">
        <f>IF(CH34&lt;1,0,IF($CE$14=7,$CE$13,0))</f>
        <v>0</v>
      </c>
      <c r="CG35" s="12">
        <f>IF(CH34&lt;1,0,(CD35+CE35+CF35)-CC35)</f>
        <v>509.28148664273976</v>
      </c>
      <c r="CH35" s="12">
        <f>IF(CH34-CG35&lt;1,0,CH34-CG35)</f>
        <v>596496.45870176179</v>
      </c>
    </row>
    <row r="36" spans="1:86" x14ac:dyDescent="0.25">
      <c r="A36" s="11">
        <f>IF(I35&lt;1,"",A35+1)</f>
        <v>2</v>
      </c>
      <c r="B36" s="10">
        <f>IF(I35&lt;1,"",$E$7)</f>
        <v>7.0000000000000007E-2</v>
      </c>
      <c r="C36" s="8">
        <f>IF(I35&lt;1,0,(I35*(B36*30)/360))</f>
        <v>3479.6310793353955</v>
      </c>
      <c r="D36" s="9">
        <f>IF(I35 &gt; 1, IF(I35-D35&lt;1,(I35+C36),$E$9), 0)</f>
        <v>3991.8149710750995</v>
      </c>
      <c r="E36" s="8">
        <f>IF(I35&lt;1,"",$E$12)</f>
        <v>3000</v>
      </c>
      <c r="F36" s="8"/>
      <c r="G36" s="8">
        <f>IF(I35&lt;1,0,IF($E$14=2,$E$13,0))</f>
        <v>0</v>
      </c>
      <c r="H36" s="8">
        <f>IF(I35&lt;1,0,IF((D36+E36+G36)-C36&gt;=(I35),(I35),(D36+E36+G36)-C36))</f>
        <v>3512.183891739704</v>
      </c>
      <c r="I36" s="8">
        <f>IF(I35-H36&lt;1,0,I35-H36)</f>
        <v>592996.00113718526</v>
      </c>
      <c r="J36" s="8"/>
      <c r="N36" s="5"/>
      <c r="R36" s="3" t="s">
        <v>1</v>
      </c>
      <c r="AB36" s="2" t="s">
        <v>0</v>
      </c>
      <c r="AC36" s="1" t="s">
        <v>0</v>
      </c>
      <c r="CA36" s="1">
        <f>SUM(CA35+1)</f>
        <v>8</v>
      </c>
      <c r="CB36" s="14">
        <f>IF(CH35&lt;1,"",$CE$7)</f>
        <v>7.0000000000000007E-2</v>
      </c>
      <c r="CC36" s="12">
        <f>IF(CH35&lt;1,"",(CH35*(CB36*30)/360))</f>
        <v>3479.5626757602772</v>
      </c>
      <c r="CD36" s="13">
        <f>IF(CH35&lt;1,"",$CE$9)</f>
        <v>3991.8149710750995</v>
      </c>
      <c r="CE36" s="12">
        <f>IF(CH35&lt;1,"",$CE$12)</f>
        <v>0</v>
      </c>
      <c r="CF36" s="12">
        <f>IF(CH35&lt;1,0,IF($CE$14=8,$CE$13,0))</f>
        <v>0</v>
      </c>
      <c r="CG36" s="12">
        <f>IF(CH35&lt;1,0,(CD36+CE36+CF36)-CC36)</f>
        <v>512.25229531482228</v>
      </c>
      <c r="CH36" s="12">
        <f>IF(CH35-CG36&lt;1,0,CH35-CG36)</f>
        <v>595984.20640644699</v>
      </c>
    </row>
    <row r="37" spans="1:86" x14ac:dyDescent="0.25">
      <c r="A37" s="11">
        <f>IF(I36&lt;1,"",A36+1)</f>
        <v>3</v>
      </c>
      <c r="B37" s="10">
        <f>IF(I36&lt;1,"",$E$7)</f>
        <v>7.0000000000000007E-2</v>
      </c>
      <c r="C37" s="8">
        <f>IF(I36&lt;1,0,(I36*(B37*30)/360))</f>
        <v>3459.143339966914</v>
      </c>
      <c r="D37" s="9">
        <f>IF(I36 &gt; 1, IF(I36-D36&lt;1,(I36+C37),$E$9), 0)</f>
        <v>3991.8149710750995</v>
      </c>
      <c r="E37" s="8">
        <f>IF(I36&lt;1,"",$E$12)</f>
        <v>3000</v>
      </c>
      <c r="F37" s="8"/>
      <c r="G37" s="8">
        <f>IF(I36&lt;1,0,IF($E$14=3,$E$13,0))</f>
        <v>0</v>
      </c>
      <c r="H37" s="8">
        <f>IF(I36&lt;1,0,IF((D37+E37+G37)-C37&gt;=(I36),(I36),(D37+E37+G37)-C37))</f>
        <v>3532.6716311081855</v>
      </c>
      <c r="I37" s="8">
        <f>IF(I36-H37&lt;1,0,I36-H37)</f>
        <v>589463.32950607711</v>
      </c>
      <c r="J37" s="8"/>
      <c r="N37" s="5"/>
      <c r="AB37" s="2" t="s">
        <v>0</v>
      </c>
      <c r="CA37" s="1">
        <f>SUM(CA36+1)</f>
        <v>9</v>
      </c>
      <c r="CB37" s="14">
        <f>IF(CH36&lt;1,"",$CE$7)</f>
        <v>7.0000000000000007E-2</v>
      </c>
      <c r="CC37" s="12">
        <f>IF(CH36&lt;1,"",(CH36*(CB37*30)/360))</f>
        <v>3476.574537370941</v>
      </c>
      <c r="CD37" s="13">
        <f>IF(CH36&lt;1,"",$CE$9)</f>
        <v>3991.8149710750995</v>
      </c>
      <c r="CE37" s="12">
        <f>IF(CH36&lt;1,"",$CE$12)</f>
        <v>0</v>
      </c>
      <c r="CF37" s="12">
        <f>IF(CH36&lt;1,0,IF($CE$14=9,$CE$13,0))</f>
        <v>0</v>
      </c>
      <c r="CG37" s="12">
        <f>IF(CH36&lt;1,0,(CD37+CE37+CF37)-CC37)</f>
        <v>515.24043370415848</v>
      </c>
      <c r="CH37" s="12">
        <f>IF(CH36-CG37&lt;1,0,CH36-CG37)</f>
        <v>595468.96597274288</v>
      </c>
    </row>
    <row r="38" spans="1:86" x14ac:dyDescent="0.25">
      <c r="A38" s="11">
        <f>IF(I37&lt;1,"",A37+1)</f>
        <v>4</v>
      </c>
      <c r="B38" s="10">
        <f>IF(I37&lt;1,"",$E$7)</f>
        <v>7.0000000000000007E-2</v>
      </c>
      <c r="C38" s="8">
        <f>IF(I37&lt;1,0,(I37*(B38*30)/360))</f>
        <v>3438.5360887854504</v>
      </c>
      <c r="D38" s="9">
        <f>IF(I37 &gt; 1, IF(I37-D37&lt;1,(I37+C38),$E$9), 0)</f>
        <v>3991.8149710750995</v>
      </c>
      <c r="E38" s="8">
        <f>IF(I37&lt;1,"",$E$12)</f>
        <v>3000</v>
      </c>
      <c r="F38" s="8"/>
      <c r="G38" s="8">
        <f>IF(I37&lt;1,0,IF($E$14=4,$E$13,0))</f>
        <v>0</v>
      </c>
      <c r="H38" s="8">
        <f>IF(I37&lt;1,0,IF((D38+E38+G38)-C38&gt;=(I37),(I37),(D38+E38+G38)-C38))</f>
        <v>3553.2788822896491</v>
      </c>
      <c r="I38" s="8">
        <f>IF(I37-H38&lt;1,0,I37-H38)</f>
        <v>585910.05062378745</v>
      </c>
      <c r="J38" s="8"/>
      <c r="L38" s="15" t="s">
        <v>0</v>
      </c>
      <c r="N38" s="5"/>
      <c r="AB38" s="2" t="s">
        <v>0</v>
      </c>
      <c r="CA38" s="1">
        <f>SUM(CA37+1)</f>
        <v>10</v>
      </c>
      <c r="CB38" s="14">
        <f>IF(CH37&lt;1,"",$CE$7)</f>
        <v>7.0000000000000007E-2</v>
      </c>
      <c r="CC38" s="12">
        <f>IF(CH37&lt;1,"",(CH37*(CB38*30)/360))</f>
        <v>3473.5689681743338</v>
      </c>
      <c r="CD38" s="13">
        <f>IF(CH37&lt;1,"",$CE$9)</f>
        <v>3991.8149710750995</v>
      </c>
      <c r="CE38" s="12">
        <f>IF(CH37&lt;1,"",$CE$12)</f>
        <v>0</v>
      </c>
      <c r="CF38" s="12">
        <f>IF(CH37&lt;1,0,IF($CE$14=10,$CE$13,0))</f>
        <v>0</v>
      </c>
      <c r="CG38" s="12">
        <f>IF(CH37&lt;1,0,(CD38+CE38+CF38)-CC38)</f>
        <v>518.24600290076569</v>
      </c>
      <c r="CH38" s="12">
        <f>IF(CH37-CG38&lt;1,0,CH37-CG38)</f>
        <v>594950.71996984212</v>
      </c>
    </row>
    <row r="39" spans="1:86" x14ac:dyDescent="0.25">
      <c r="A39" s="11">
        <f>IF(I38&lt;1,"",A38+1)</f>
        <v>5</v>
      </c>
      <c r="B39" s="10">
        <f>IF(I38&lt;1,"",$E$7)</f>
        <v>7.0000000000000007E-2</v>
      </c>
      <c r="C39" s="8">
        <f>IF(I38&lt;1,0,(I38*(B39*30)/360))</f>
        <v>3417.8086286387602</v>
      </c>
      <c r="D39" s="9">
        <f>IF(I38 &gt; 1, IF(I38-D38&lt;1,(I38+C39),$E$9), 0)</f>
        <v>3991.8149710750995</v>
      </c>
      <c r="E39" s="8">
        <f>IF(I38&lt;1,"",$E$12)</f>
        <v>3000</v>
      </c>
      <c r="F39" s="8"/>
      <c r="G39" s="8">
        <f>IF(I38&lt;1,0,IF($E$14=5,$E$13,0))</f>
        <v>0</v>
      </c>
      <c r="H39" s="8">
        <f>IF(I38&lt;1,0,IF((D39+E39+G39)-C39&gt;=(I38),(I38),(D39+E39+G39)-C39))</f>
        <v>3574.0063424363393</v>
      </c>
      <c r="I39" s="8">
        <f>IF(I38-H39&lt;1,0,I38-H39)</f>
        <v>582336.04428135115</v>
      </c>
      <c r="J39" s="8"/>
      <c r="N39" s="5"/>
      <c r="AB39" s="2" t="s">
        <v>0</v>
      </c>
      <c r="CA39" s="1">
        <f>SUM(CA38+1)</f>
        <v>11</v>
      </c>
      <c r="CB39" s="14">
        <f>IF(CH38&lt;1,"",$CE$7)</f>
        <v>7.0000000000000007E-2</v>
      </c>
      <c r="CC39" s="12">
        <f>IF(CH38&lt;1,"",(CH38*(CB39*30)/360))</f>
        <v>3470.545866490746</v>
      </c>
      <c r="CD39" s="13">
        <f>IF(CH38&lt;1,"",$CE$9)</f>
        <v>3991.8149710750995</v>
      </c>
      <c r="CE39" s="12">
        <f>IF(CH38&lt;1,"",$CE$12)</f>
        <v>0</v>
      </c>
      <c r="CF39" s="12">
        <f>IF(CH38&lt;1,0,IF($CE$14=11,$CE$13,0))</f>
        <v>0</v>
      </c>
      <c r="CG39" s="12">
        <f>IF(CH38&lt;1,0,(CD39+CE39+CF39)-CC39)</f>
        <v>521.2691045843535</v>
      </c>
      <c r="CH39" s="12">
        <f>IF(CH38-CG39&lt;1,0,CH38-CG39)</f>
        <v>594429.45086525776</v>
      </c>
    </row>
    <row r="40" spans="1:86" x14ac:dyDescent="0.25">
      <c r="A40" s="11">
        <f>IF(I39&lt;1,"",A39+1)</f>
        <v>6</v>
      </c>
      <c r="B40" s="10">
        <f>IF(I39&lt;1,"",$E$7)</f>
        <v>7.0000000000000007E-2</v>
      </c>
      <c r="C40" s="8">
        <f>IF(I39&lt;1,0,(I39*(B40*30)/360))</f>
        <v>3396.9602583078818</v>
      </c>
      <c r="D40" s="9">
        <f>IF(I39 &gt; 1, IF(I39-D39&lt;1,(I39+C40),$E$9), 0)</f>
        <v>3991.8149710750995</v>
      </c>
      <c r="E40" s="8">
        <f>IF(I39&lt;1,"",$E$12)</f>
        <v>3000</v>
      </c>
      <c r="F40" s="8"/>
      <c r="G40" s="8">
        <f>IF(I39&lt;1,0,IF($E$14=6,$E$13,0))</f>
        <v>0</v>
      </c>
      <c r="H40" s="8">
        <f>IF(I39&lt;1,0,IF((D40+E40+G40)-C40&gt;=(I39),(I39),(D40+E40+G40)-C40))</f>
        <v>3594.8547127672177</v>
      </c>
      <c r="I40" s="8">
        <f>IF(I39-H40&lt;1,0,I39-H40)</f>
        <v>578741.18956858397</v>
      </c>
      <c r="J40" s="8"/>
      <c r="N40" s="5"/>
      <c r="AB40" s="2" t="s">
        <v>0</v>
      </c>
      <c r="CA40" s="1">
        <f>SUM(CA39+1)</f>
        <v>12</v>
      </c>
      <c r="CB40" s="14">
        <f>IF(CH39&lt;1,"",$CE$7)</f>
        <v>7.0000000000000007E-2</v>
      </c>
      <c r="CC40" s="12">
        <f>IF(CH39&lt;1,"",(CH39*(CB40*30)/360))</f>
        <v>3467.5051300473369</v>
      </c>
      <c r="CD40" s="13">
        <f>IF(CH39&lt;1,"",$CE$9)</f>
        <v>3991.8149710750995</v>
      </c>
      <c r="CE40" s="12">
        <f>IF(CH39&lt;1,"",$CE$12)</f>
        <v>0</v>
      </c>
      <c r="CF40" s="12">
        <f>IF(CH39&lt;1,0,IF($CE$14=12,$CE$13,0))</f>
        <v>0</v>
      </c>
      <c r="CG40" s="12">
        <f>IF(CH39&lt;1,0,(CD40+CE40+CF40)-CC40)</f>
        <v>524.30984102776256</v>
      </c>
      <c r="CH40" s="12">
        <f>IF(CH39-CG40&lt;1,0,CH39-CG40)</f>
        <v>593905.14102423005</v>
      </c>
    </row>
    <row r="41" spans="1:86" x14ac:dyDescent="0.25">
      <c r="A41" s="11">
        <f>IF(I40&lt;1,"",A40+1)</f>
        <v>7</v>
      </c>
      <c r="B41" s="10">
        <f>IF(I40&lt;1,"",$E$7)</f>
        <v>7.0000000000000007E-2</v>
      </c>
      <c r="C41" s="8">
        <f>IF(I40&lt;1,0,(I40*(B41*30)/360))</f>
        <v>3375.9902724834069</v>
      </c>
      <c r="D41" s="9">
        <f>IF(I40 &gt; 1, IF(I40-D40&lt;1,(I40+C41),$E$9), 0)</f>
        <v>3991.8149710750995</v>
      </c>
      <c r="E41" s="8">
        <f>IF(I40&lt;1,"",$E$12)</f>
        <v>3000</v>
      </c>
      <c r="F41" s="8"/>
      <c r="G41" s="8">
        <f>IF(I40&lt;1,0,IF($E$14=7,$E$13,0))</f>
        <v>0</v>
      </c>
      <c r="H41" s="8">
        <f>IF(I40&lt;1,0,IF((D41+E41+G41)-C41&gt;=(I40),(I40),(D41+E41+G41)-C41))</f>
        <v>3615.8246985916926</v>
      </c>
      <c r="I41" s="8">
        <f>IF(I40-H41&lt;1,0,I40-H41)</f>
        <v>575125.36486999225</v>
      </c>
      <c r="J41" s="8"/>
      <c r="N41" s="5"/>
      <c r="AB41" s="2" t="s">
        <v>0</v>
      </c>
      <c r="CA41" s="1">
        <f>SUM(CA40+1)</f>
        <v>13</v>
      </c>
      <c r="CB41" s="14">
        <f>IF(CH40&lt;1,"",$CE$7)</f>
        <v>7.0000000000000007E-2</v>
      </c>
      <c r="CC41" s="12">
        <f>IF(CH40&lt;1,"",(CH40*(CB41*30)/360))</f>
        <v>3464.4466559746757</v>
      </c>
      <c r="CD41" s="13">
        <f>IF(CH40&lt;1,"",$CE$9)</f>
        <v>3991.8149710750995</v>
      </c>
      <c r="CE41" s="12">
        <f>IF(CH40&lt;1,"",$CE$12)</f>
        <v>0</v>
      </c>
      <c r="CF41" s="12">
        <f>IF(CH40&lt;1,0,CF29)</f>
        <v>0</v>
      </c>
      <c r="CG41" s="12">
        <f>IF(CH40&lt;1,0,(CD41+CE41+CF41)-CC41)</f>
        <v>527.36831510042384</v>
      </c>
      <c r="CH41" s="12">
        <f>IF(CH40-CG41&lt;1,0,CH40-CG41)</f>
        <v>593377.77270912961</v>
      </c>
    </row>
    <row r="42" spans="1:86" x14ac:dyDescent="0.25">
      <c r="A42" s="11">
        <f>IF(I41&lt;1,"",A41+1)</f>
        <v>8</v>
      </c>
      <c r="B42" s="10">
        <f>IF(I41&lt;1,"",$E$7)</f>
        <v>7.0000000000000007E-2</v>
      </c>
      <c r="C42" s="8">
        <f>IF(I41&lt;1,0,(I41*(B42*30)/360))</f>
        <v>3354.8979617416217</v>
      </c>
      <c r="D42" s="9">
        <f>IF(I41 &gt; 1, IF(I41-D41&lt;1,(I41+C42),$E$9), 0)</f>
        <v>3991.8149710750995</v>
      </c>
      <c r="E42" s="8">
        <f>IF(I41&lt;1,"",$E$12)</f>
        <v>3000</v>
      </c>
      <c r="F42" s="8"/>
      <c r="G42" s="8">
        <f>IF(I41&lt;1,0,IF($E$14=8,$E$13,0))</f>
        <v>0</v>
      </c>
      <c r="H42" s="8">
        <f>IF(I41&lt;1,0,IF((D42+E42+G42)-C42&gt;=(I41),(I41),(D42+E42+G42)-C42))</f>
        <v>3636.9170093334778</v>
      </c>
      <c r="I42" s="8">
        <f>IF(I41-H42&lt;1,0,I41-H42)</f>
        <v>571488.44786065875</v>
      </c>
      <c r="J42" s="8"/>
      <c r="N42" s="5"/>
      <c r="AB42" s="2" t="s">
        <v>0</v>
      </c>
      <c r="CA42" s="1">
        <f>SUM(CA41+1)</f>
        <v>14</v>
      </c>
      <c r="CB42" s="14">
        <f>IF(CH41&lt;1,"",$CE$7)</f>
        <v>7.0000000000000007E-2</v>
      </c>
      <c r="CC42" s="12">
        <f>IF(CH41&lt;1,"",(CH41*(CB42*30)/360))</f>
        <v>3461.3703408032566</v>
      </c>
      <c r="CD42" s="13">
        <f>IF(CH41&lt;1,"",$CE$9)</f>
        <v>3991.8149710750995</v>
      </c>
      <c r="CE42" s="12">
        <f>IF(CH41&lt;1,"",$CE$12)</f>
        <v>0</v>
      </c>
      <c r="CF42" s="12">
        <f>IF(CH41&lt;1,0,CF30)</f>
        <v>0</v>
      </c>
      <c r="CG42" s="12">
        <f>IF(CH41&lt;1,0,(CD42+CE42+CF42)-CC42)</f>
        <v>530.44463027184293</v>
      </c>
      <c r="CH42" s="12">
        <f>IF(CH41-CG42&lt;1,0,CH41-CG42)</f>
        <v>592847.32807885774</v>
      </c>
    </row>
    <row r="43" spans="1:86" x14ac:dyDescent="0.25">
      <c r="A43" s="11">
        <f>IF(I42&lt;1,"",A42+1)</f>
        <v>9</v>
      </c>
      <c r="B43" s="10">
        <f>IF(I42&lt;1,"",$E$7)</f>
        <v>7.0000000000000007E-2</v>
      </c>
      <c r="C43" s="8">
        <f>IF(I42&lt;1,0,(I42*(B43*30)/360))</f>
        <v>3333.6826125205093</v>
      </c>
      <c r="D43" s="9">
        <f>IF(I42 &gt; 1, IF(I42-D42&lt;1,(I42+C43),$E$9), 0)</f>
        <v>3991.8149710750995</v>
      </c>
      <c r="E43" s="8">
        <f>IF(I42&lt;1,"",$E$12)</f>
        <v>3000</v>
      </c>
      <c r="F43" s="8"/>
      <c r="G43" s="8">
        <f>IF(I42&lt;1,0,IF($E$14=9,$E$13,0))</f>
        <v>0</v>
      </c>
      <c r="H43" s="8">
        <f>IF(I42&lt;1,0,IF((D43+E43+G43)-C43&gt;=(I42),(I42),(D43+E43+G43)-C43))</f>
        <v>3658.1323585545902</v>
      </c>
      <c r="I43" s="8">
        <f>IF(I42-H43&lt;1,0,I42-H43)</f>
        <v>567830.31550210412</v>
      </c>
      <c r="J43" s="8"/>
      <c r="N43" s="5"/>
      <c r="AB43" s="2" t="s">
        <v>0</v>
      </c>
      <c r="CA43" s="1">
        <f>SUM(CA42+1)</f>
        <v>15</v>
      </c>
      <c r="CB43" s="14">
        <f>IF(CH42&lt;1,"",$CE$7)</f>
        <v>7.0000000000000007E-2</v>
      </c>
      <c r="CC43" s="12">
        <f>IF(CH42&lt;1,"",(CH42*(CB43*30)/360))</f>
        <v>3458.2760804600039</v>
      </c>
      <c r="CD43" s="13">
        <f>IF(CH42&lt;1,"",$CE$9)</f>
        <v>3991.8149710750995</v>
      </c>
      <c r="CE43" s="12">
        <f>IF(CH42&lt;1,"",$CE$12)</f>
        <v>0</v>
      </c>
      <c r="CF43" s="12">
        <f>IF(CH42&lt;1,0,CF31)</f>
        <v>0</v>
      </c>
      <c r="CG43" s="12">
        <f>IF(CH42&lt;1,0,(CD43+CE43+CF43)-CC43)</f>
        <v>533.53889061509562</v>
      </c>
      <c r="CH43" s="12">
        <f>IF(CH42-CG43&lt;1,0,CH42-CG43)</f>
        <v>592313.78918824263</v>
      </c>
    </row>
    <row r="44" spans="1:86" x14ac:dyDescent="0.25">
      <c r="A44" s="11">
        <f>IF(I43&lt;1,"",A43+1)</f>
        <v>10</v>
      </c>
      <c r="B44" s="10">
        <f>IF(I43&lt;1,"",$E$7)</f>
        <v>7.0000000000000007E-2</v>
      </c>
      <c r="C44" s="8">
        <f>IF(I43&lt;1,0,(I43*(B44*30)/360))</f>
        <v>3312.3435070956075</v>
      </c>
      <c r="D44" s="9">
        <f>IF(I43 &gt; 1, IF(I43-D43&lt;1,(I43+C44),$E$9), 0)</f>
        <v>3991.8149710750995</v>
      </c>
      <c r="E44" s="8">
        <f>IF(I43&lt;1,"",$E$12)</f>
        <v>3000</v>
      </c>
      <c r="F44" s="8"/>
      <c r="G44" s="8">
        <f>IF(I43&lt;1,0,IF($E$14=10,$E$13,0))</f>
        <v>0</v>
      </c>
      <c r="H44" s="8">
        <f>IF(I43&lt;1,0,IF((D44+E44+G44)-C44&gt;=(I43),(I43),(D44+E44+G44)-C44))</f>
        <v>3679.471463979492</v>
      </c>
      <c r="I44" s="8">
        <f>IF(I43-H44&lt;1,0,I43-H44)</f>
        <v>564150.84403812466</v>
      </c>
      <c r="J44" s="8"/>
      <c r="N44" s="5"/>
      <c r="AB44" s="2" t="s">
        <v>0</v>
      </c>
      <c r="CA44" s="1">
        <f>SUM(CA43+1)</f>
        <v>16</v>
      </c>
      <c r="CB44" s="14">
        <f>IF(CH43&lt;1,"",$CE$7)</f>
        <v>7.0000000000000007E-2</v>
      </c>
      <c r="CC44" s="12">
        <f>IF(CH43&lt;1,"",(CH43*(CB44*30)/360))</f>
        <v>3455.1637702647486</v>
      </c>
      <c r="CD44" s="13">
        <f>IF(CH43&lt;1,"",$CE$9)</f>
        <v>3991.8149710750995</v>
      </c>
      <c r="CE44" s="12">
        <f>IF(CH43&lt;1,"",$CE$12)</f>
        <v>0</v>
      </c>
      <c r="CF44" s="12">
        <f>IF(CH43&lt;1,0,CF32)</f>
        <v>0</v>
      </c>
      <c r="CG44" s="12">
        <f>IF(CH43&lt;1,0,(CD44+CE44+CF44)-CC44)</f>
        <v>536.65120081035093</v>
      </c>
      <c r="CH44" s="12">
        <f>IF(CH43-CG44&lt;1,0,CH43-CG44)</f>
        <v>591777.1379874323</v>
      </c>
    </row>
    <row r="45" spans="1:86" x14ac:dyDescent="0.25">
      <c r="A45" s="11">
        <f>IF(I44&lt;1,"",A44+1)</f>
        <v>11</v>
      </c>
      <c r="B45" s="10">
        <f>IF(I44&lt;1,"",$E$7)</f>
        <v>7.0000000000000007E-2</v>
      </c>
      <c r="C45" s="8">
        <f>IF(I44&lt;1,0,(I44*(B45*30)/360))</f>
        <v>3290.8799235557271</v>
      </c>
      <c r="D45" s="9">
        <f>IF(I44 &gt; 1, IF(I44-D44&lt;1,(I44+C45),$E$9), 0)</f>
        <v>3991.8149710750995</v>
      </c>
      <c r="E45" s="8">
        <f>IF(I44&lt;1,"",$E$12)</f>
        <v>3000</v>
      </c>
      <c r="F45" s="8"/>
      <c r="G45" s="8">
        <f>IF(I44&lt;1,0,IF($E$14=11,$E$13,0))</f>
        <v>0</v>
      </c>
      <c r="H45" s="8">
        <f>IF(I44&lt;1,0,IF((D45+E45+G45)-C45&gt;=(I44),(I44),(D45+E45+G45)-C45))</f>
        <v>3700.9350475193723</v>
      </c>
      <c r="I45" s="8">
        <f>IF(I44-H45&lt;1,0,I44-H45)</f>
        <v>560449.90899060527</v>
      </c>
      <c r="J45" s="8"/>
      <c r="N45" s="5"/>
      <c r="AB45" s="2" t="s">
        <v>0</v>
      </c>
      <c r="CA45" s="1">
        <f>SUM(CA44+1)</f>
        <v>17</v>
      </c>
      <c r="CB45" s="14">
        <f>IF(CH44&lt;1,"",$CE$7)</f>
        <v>7.0000000000000007E-2</v>
      </c>
      <c r="CC45" s="12">
        <f>IF(CH44&lt;1,"",(CH44*(CB45*30)/360))</f>
        <v>3452.0333049266883</v>
      </c>
      <c r="CD45" s="13">
        <f>IF(CH44&lt;1,"",$CE$9)</f>
        <v>3991.8149710750995</v>
      </c>
      <c r="CE45" s="12">
        <f>IF(CH44&lt;1,"",$CE$12)</f>
        <v>0</v>
      </c>
      <c r="CF45" s="12">
        <f>IF(CH44&lt;1,0,CF33)</f>
        <v>0</v>
      </c>
      <c r="CG45" s="12">
        <f>IF(CH44&lt;1,0,(CD45+CE45+CF45)-CC45)</f>
        <v>539.7816661484112</v>
      </c>
      <c r="CH45" s="12">
        <f>IF(CH44-CG45&lt;1,0,CH44-CG45)</f>
        <v>591237.35632128385</v>
      </c>
    </row>
    <row r="46" spans="1:86" x14ac:dyDescent="0.25">
      <c r="A46" s="11">
        <f>IF(I45&lt;1,"",A45+1)</f>
        <v>12</v>
      </c>
      <c r="B46" s="10">
        <f>IF(I45&lt;1,"",$E$7)</f>
        <v>7.0000000000000007E-2</v>
      </c>
      <c r="C46" s="8">
        <f>IF(I45&lt;1,0,(I45*(B46*30)/360))</f>
        <v>3269.291135778531</v>
      </c>
      <c r="D46" s="9">
        <f>IF(I45 &gt; 1, IF(I45-D45&lt;1,(I45+C46),$E$9), 0)</f>
        <v>3991.8149710750995</v>
      </c>
      <c r="E46" s="8">
        <f>IF(I45&lt;1,"",$E$12)</f>
        <v>3000</v>
      </c>
      <c r="F46" s="8"/>
      <c r="G46" s="8">
        <f>IF(I45&lt;1,0,IF($E$14=12,$E$13,0))</f>
        <v>0</v>
      </c>
      <c r="H46" s="8">
        <f>IF(I45&lt;1,0,IF((D46+E46+G46)-C46&gt;=(I45),(I45),(D46+E46+G46)-C46))</f>
        <v>3722.5238352965684</v>
      </c>
      <c r="I46" s="8">
        <f>IF(I45-H46&lt;1,0,I45-H46)</f>
        <v>556727.38515530864</v>
      </c>
      <c r="J46" s="8"/>
      <c r="N46" s="5">
        <v>1</v>
      </c>
      <c r="AB46" s="2" t="s">
        <v>0</v>
      </c>
      <c r="CA46" s="1">
        <f>SUM(CA45+1)</f>
        <v>18</v>
      </c>
      <c r="CB46" s="14">
        <f>IF(CH45&lt;1,"",$CE$7)</f>
        <v>7.0000000000000007E-2</v>
      </c>
      <c r="CC46" s="12">
        <f>IF(CH45&lt;1,"",(CH45*(CB46*30)/360))</f>
        <v>3448.884578540823</v>
      </c>
      <c r="CD46" s="13">
        <f>IF(CH45&lt;1,"",$CE$9)</f>
        <v>3991.8149710750995</v>
      </c>
      <c r="CE46" s="12">
        <f>IF(CH45&lt;1,"",$CE$12)</f>
        <v>0</v>
      </c>
      <c r="CF46" s="12">
        <f>IF(CH45&lt;1,0,CF34)</f>
        <v>0</v>
      </c>
      <c r="CG46" s="12">
        <f>IF(CH45&lt;1,0,(CD46+CE46+CF46)-CC46)</f>
        <v>542.93039253427651</v>
      </c>
      <c r="CH46" s="12">
        <f>IF(CH45-CG46&lt;1,0,CH45-CG46)</f>
        <v>590694.42592874961</v>
      </c>
    </row>
    <row r="47" spans="1:86" x14ac:dyDescent="0.25">
      <c r="A47" s="11">
        <f>IF(I46&lt;1,"",A46+1)</f>
        <v>13</v>
      </c>
      <c r="B47" s="10">
        <f>IF(I46&lt;1,"",$E$7)</f>
        <v>7.0000000000000007E-2</v>
      </c>
      <c r="C47" s="8">
        <f>IF(I46&lt;1,0,(I46*(B47*30)/360))</f>
        <v>3247.5764134059673</v>
      </c>
      <c r="D47" s="9">
        <f>IF(I46 &gt; 1, IF(I46-D46&lt;1,(I46+C47),$E$9), 0)</f>
        <v>3991.8149710750995</v>
      </c>
      <c r="E47" s="8">
        <f>IF(I46&lt;1,"",$E$12)</f>
        <v>3000</v>
      </c>
      <c r="F47" s="8"/>
      <c r="G47" s="8">
        <f>IF(I46&gt;1,IF(G35&gt;1,IF(I46&lt;$E$13,(I46-D47+C47),G35),0),0)</f>
        <v>0</v>
      </c>
      <c r="H47" s="8">
        <f>IF(I46&lt;1,0,IF((D47+E47+G47)-C47&gt;=(I46),(I46),(D47+E47+G47)-C47))</f>
        <v>3744.2385576691322</v>
      </c>
      <c r="I47" s="8">
        <f>IF(I46-H47&lt;1,0,I46-H47)</f>
        <v>552983.14659763954</v>
      </c>
      <c r="J47" s="8"/>
      <c r="N47" s="5"/>
      <c r="AB47" s="2" t="s">
        <v>0</v>
      </c>
      <c r="CA47" s="1">
        <f>SUM(CA46+1)</f>
        <v>19</v>
      </c>
      <c r="CB47" s="14">
        <f>IF(CH46&lt;1,"",$CE$7)</f>
        <v>7.0000000000000007E-2</v>
      </c>
      <c r="CC47" s="12">
        <f>IF(CH46&lt;1,"",(CH46*(CB47*30)/360))</f>
        <v>3445.7174845843733</v>
      </c>
      <c r="CD47" s="13">
        <f>IF(CH46&lt;1,"",$CE$9)</f>
        <v>3991.8149710750995</v>
      </c>
      <c r="CE47" s="12">
        <f>IF(CH46&lt;1,"",$CE$12)</f>
        <v>0</v>
      </c>
      <c r="CF47" s="12">
        <f>IF(CH46&lt;1,0,CF35)</f>
        <v>0</v>
      </c>
      <c r="CG47" s="12">
        <f>IF(CH46&lt;1,0,(CD47+CE47+CF47)-CC47)</f>
        <v>546.09748649072617</v>
      </c>
      <c r="CH47" s="12">
        <f>IF(CH46-CG47&lt;1,0,CH46-CG47)</f>
        <v>590148.32844225888</v>
      </c>
    </row>
    <row r="48" spans="1:86" x14ac:dyDescent="0.25">
      <c r="A48" s="11">
        <f>IF(I47&lt;1,"",A47+1)</f>
        <v>14</v>
      </c>
      <c r="B48" s="10">
        <f>IF(I47&lt;1,"",$E$7)</f>
        <v>7.0000000000000007E-2</v>
      </c>
      <c r="C48" s="8">
        <f>IF(I47&lt;1,0,(I47*(B48*30)/360))</f>
        <v>3225.7350218195643</v>
      </c>
      <c r="D48" s="9">
        <f>IF(I47 &gt; 1, IF(I47-D47&lt;1,(I47+C48),$E$9), 0)</f>
        <v>3991.8149710750995</v>
      </c>
      <c r="E48" s="8">
        <f>IF(I47&lt;1,"",$E$12)</f>
        <v>3000</v>
      </c>
      <c r="F48" s="8"/>
      <c r="G48" s="8">
        <f>IF(I47&gt;1,IF(G36&gt;1,IF(I47&lt;$E$13,(I47-D48+C48),G36),0),0)</f>
        <v>0</v>
      </c>
      <c r="H48" s="8">
        <f>IF(I47&lt;1,0,IF((D48+E48+G48)-C48&gt;=(I47),(I47),(D48+E48+G48)-C48))</f>
        <v>3766.0799492555352</v>
      </c>
      <c r="I48" s="8">
        <f>IF(I47-H48&lt;1,0,I47-H48)</f>
        <v>549217.06664838397</v>
      </c>
      <c r="J48" s="8"/>
      <c r="N48" s="5"/>
      <c r="AB48" s="2" t="s">
        <v>0</v>
      </c>
      <c r="CA48" s="1">
        <f>SUM(CA47+1)</f>
        <v>20</v>
      </c>
      <c r="CB48" s="14">
        <f>IF(CH47&lt;1,"",$CE$7)</f>
        <v>7.0000000000000007E-2</v>
      </c>
      <c r="CC48" s="12">
        <f>IF(CH47&lt;1,"",(CH47*(CB48*30)/360))</f>
        <v>3442.5319159131768</v>
      </c>
      <c r="CD48" s="13">
        <f>IF(CH47&lt;1,"",$CE$9)</f>
        <v>3991.8149710750995</v>
      </c>
      <c r="CE48" s="12">
        <f>IF(CH47&lt;1,"",$CE$12)</f>
        <v>0</v>
      </c>
      <c r="CF48" s="12">
        <f>IF(CH47&lt;1,0,CF36)</f>
        <v>0</v>
      </c>
      <c r="CG48" s="12">
        <f>IF(CH47&lt;1,0,(CD48+CE48+CF48)-CC48)</f>
        <v>549.28305516192268</v>
      </c>
      <c r="CH48" s="12">
        <f>IF(CH47-CG48&lt;1,0,CH47-CG48)</f>
        <v>589599.04538709694</v>
      </c>
    </row>
    <row r="49" spans="1:86" x14ac:dyDescent="0.25">
      <c r="A49" s="11">
        <f>IF(I48&lt;1,"",A48+1)</f>
        <v>15</v>
      </c>
      <c r="B49" s="10">
        <f>IF(I48&lt;1,"",$E$7)</f>
        <v>7.0000000000000007E-2</v>
      </c>
      <c r="C49" s="8">
        <f>IF(I48&lt;1,0,(I48*(B49*30)/360))</f>
        <v>3203.7662221155729</v>
      </c>
      <c r="D49" s="9">
        <f>IF(I48 &gt; 1, IF(I48-D48&lt;1,(I48+C49),$E$9), 0)</f>
        <v>3991.8149710750995</v>
      </c>
      <c r="E49" s="8">
        <f>IF(I48&lt;1,"",$E$12)</f>
        <v>3000</v>
      </c>
      <c r="F49" s="8"/>
      <c r="G49" s="8">
        <f>IF(I48&gt;1,IF(G37&gt;1,IF(I48&lt;$E$13,(I48-D49+C49),G37),0),0)</f>
        <v>0</v>
      </c>
      <c r="H49" s="8">
        <f>IF(I48&lt;1,0,IF((D49+E49+G49)-C49&gt;=(I48),(I48),(D49+E49+G49)-C49))</f>
        <v>3788.0487489595266</v>
      </c>
      <c r="I49" s="8">
        <f>IF(I48-H49&lt;1,0,I48-H49)</f>
        <v>545429.01789942442</v>
      </c>
      <c r="J49" s="8"/>
      <c r="N49" s="5"/>
      <c r="AB49" s="2" t="s">
        <v>0</v>
      </c>
      <c r="CA49" s="1">
        <f>SUM(CA48+1)</f>
        <v>21</v>
      </c>
      <c r="CB49" s="14">
        <f>IF(CH48&lt;1,"",$CE$7)</f>
        <v>7.0000000000000007E-2</v>
      </c>
      <c r="CC49" s="12">
        <f>IF(CH48&lt;1,"",(CH48*(CB49*30)/360))</f>
        <v>3439.3277647580653</v>
      </c>
      <c r="CD49" s="13">
        <f>IF(CH48&lt;1,"",$CE$9)</f>
        <v>3991.8149710750995</v>
      </c>
      <c r="CE49" s="12">
        <f>IF(CH48&lt;1,"",$CE$12)</f>
        <v>0</v>
      </c>
      <c r="CF49" s="12">
        <f>IF(CH48&lt;1,0,CF37)</f>
        <v>0</v>
      </c>
      <c r="CG49" s="12">
        <f>IF(CH48&lt;1,0,(CD49+CE49+CF49)-CC49)</f>
        <v>552.48720631703418</v>
      </c>
      <c r="CH49" s="12">
        <f>IF(CH48-CG49&lt;1,0,CH48-CG49)</f>
        <v>589046.55818077992</v>
      </c>
    </row>
    <row r="50" spans="1:86" x14ac:dyDescent="0.25">
      <c r="A50" s="11">
        <f>IF(I49&lt;1,"",A49+1)</f>
        <v>16</v>
      </c>
      <c r="B50" s="10">
        <f>IF(I49&lt;1,"",$E$7)</f>
        <v>7.0000000000000007E-2</v>
      </c>
      <c r="C50" s="8">
        <f>IF(I49&lt;1,0,(I49*(B50*30)/360))</f>
        <v>3181.6692710799762</v>
      </c>
      <c r="D50" s="9">
        <f>IF(I49 &gt; 1, IF(I49-D49&lt;1,(I49+C50),$E$9), 0)</f>
        <v>3991.8149710750995</v>
      </c>
      <c r="E50" s="8">
        <f>IF(I49&lt;1,"",$E$12)</f>
        <v>3000</v>
      </c>
      <c r="F50" s="8"/>
      <c r="G50" s="8">
        <f>IF(I49&gt;1,IF(G38&gt;1,IF(I49&lt;$E$13,(I49-D50+C50),G38),0),0)</f>
        <v>0</v>
      </c>
      <c r="H50" s="8">
        <f>IF(I49&lt;1,0,IF((D50+E50+G50)-C50&gt;=(I49),(I49),(D50+E50+G50)-C50))</f>
        <v>3810.1456999951233</v>
      </c>
      <c r="I50" s="8">
        <f>IF(I49-H50&lt;1,0,I49-H50)</f>
        <v>541618.87219942932</v>
      </c>
      <c r="J50" s="8"/>
      <c r="N50" s="5"/>
      <c r="AB50" s="2" t="s">
        <v>0</v>
      </c>
      <c r="CA50" s="1">
        <f>SUM(CA49+1)</f>
        <v>22</v>
      </c>
      <c r="CB50" s="14">
        <f>IF(CH49&lt;1,"",$CE$7)</f>
        <v>7.0000000000000007E-2</v>
      </c>
      <c r="CC50" s="12">
        <f>IF(CH49&lt;1,"",(CH49*(CB50*30)/360))</f>
        <v>3436.1049227212161</v>
      </c>
      <c r="CD50" s="13">
        <f>IF(CH49&lt;1,"",$CE$9)</f>
        <v>3991.8149710750995</v>
      </c>
      <c r="CE50" s="12">
        <f>IF(CH49&lt;1,"",$CE$12)</f>
        <v>0</v>
      </c>
      <c r="CF50" s="12">
        <f>IF(CH49&lt;1,0,CF38)</f>
        <v>0</v>
      </c>
      <c r="CG50" s="12">
        <f>IF(CH49&lt;1,0,(CD50+CE50+CF50)-CC50)</f>
        <v>555.71004835388339</v>
      </c>
      <c r="CH50" s="12">
        <f>IF(CH49-CG50&lt;1,0,CH49-CG50)</f>
        <v>588490.84813242604</v>
      </c>
    </row>
    <row r="51" spans="1:86" x14ac:dyDescent="0.25">
      <c r="A51" s="11">
        <f>IF(I50&lt;1,"",A50+1)</f>
        <v>17</v>
      </c>
      <c r="B51" s="10">
        <f>IF(I50&lt;1,"",$E$7)</f>
        <v>7.0000000000000007E-2</v>
      </c>
      <c r="C51" s="8">
        <f>IF(I50&lt;1,0,(I50*(B51*30)/360))</f>
        <v>3159.4434211633375</v>
      </c>
      <c r="D51" s="9">
        <f>IF(I50 &gt; 1, IF(I50-D50&lt;1,(I50+C51),$E$9), 0)</f>
        <v>3991.8149710750995</v>
      </c>
      <c r="E51" s="8">
        <f>IF(I50&lt;1,"",$E$12)</f>
        <v>3000</v>
      </c>
      <c r="F51" s="8"/>
      <c r="G51" s="8">
        <f>IF(I50&gt;1,IF(G39&gt;1,IF(I50&lt;$E$13,(I50-D51+C51),G39),0),0)</f>
        <v>0</v>
      </c>
      <c r="H51" s="8">
        <f>IF(I50&lt;1,0,IF((D51+E51+G51)-C51&gt;=(I50),(I50),(D51+E51+G51)-C51))</f>
        <v>3832.371549911762</v>
      </c>
      <c r="I51" s="8">
        <f>IF(I50-H51&lt;1,0,I50-H51)</f>
        <v>537786.50064951752</v>
      </c>
      <c r="J51" s="8"/>
      <c r="N51" s="5"/>
      <c r="AB51" s="2" t="s">
        <v>0</v>
      </c>
      <c r="CA51" s="1">
        <f>SUM(CA50+1)</f>
        <v>23</v>
      </c>
      <c r="CB51" s="14">
        <f>IF(CH50&lt;1,"",$CE$7)</f>
        <v>7.0000000000000007E-2</v>
      </c>
      <c r="CC51" s="12">
        <f>IF(CH50&lt;1,"",(CH50*(CB51*30)/360))</f>
        <v>3432.8632807724853</v>
      </c>
      <c r="CD51" s="13">
        <f>IF(CH50&lt;1,"",$CE$9)</f>
        <v>3991.8149710750995</v>
      </c>
      <c r="CE51" s="12">
        <f>IF(CH50&lt;1,"",$CE$12)</f>
        <v>0</v>
      </c>
      <c r="CF51" s="12">
        <f>IF(CH50&lt;1,0,CF39)</f>
        <v>0</v>
      </c>
      <c r="CG51" s="12">
        <f>IF(CH50&lt;1,0,(CD51+CE51+CF51)-CC51)</f>
        <v>558.95169030261422</v>
      </c>
      <c r="CH51" s="12">
        <f>IF(CH50-CG51&lt;1,0,CH50-CG51)</f>
        <v>587931.89644212346</v>
      </c>
    </row>
    <row r="52" spans="1:86" x14ac:dyDescent="0.25">
      <c r="A52" s="11">
        <f>IF(I51&lt;1,"",A51+1)</f>
        <v>18</v>
      </c>
      <c r="B52" s="10">
        <f>IF(I51&lt;1,"",$E$7)</f>
        <v>7.0000000000000007E-2</v>
      </c>
      <c r="C52" s="8">
        <f>IF(I51&lt;1,0,(I51*(B52*30)/360))</f>
        <v>3137.087920455519</v>
      </c>
      <c r="D52" s="9">
        <f>IF(I51 &gt; 1, IF(I51-D51&lt;1,(I51+C52),$E$9), 0)</f>
        <v>3991.8149710750995</v>
      </c>
      <c r="E52" s="8">
        <f>IF(I51&lt;1,"",$E$12)</f>
        <v>3000</v>
      </c>
      <c r="F52" s="8"/>
      <c r="G52" s="8">
        <f>IF(I51&gt;1,IF(G40&gt;1,IF(I51&lt;$E$13,(I51-D52+C52),G40),0),0)</f>
        <v>0</v>
      </c>
      <c r="H52" s="8">
        <f>IF(I51&lt;1,0,IF((D52+E52+G52)-C52&gt;=(I51),(I51),(D52+E52+G52)-C52))</f>
        <v>3854.7270506195805</v>
      </c>
      <c r="I52" s="8">
        <f>IF(I51-H52&lt;1,0,I51-H52)</f>
        <v>533931.77359889797</v>
      </c>
      <c r="J52" s="8"/>
      <c r="N52" s="5"/>
      <c r="AB52" s="2" t="s">
        <v>0</v>
      </c>
      <c r="CA52" s="1">
        <f>SUM(CA51+1)</f>
        <v>24</v>
      </c>
      <c r="CB52" s="14">
        <f>IF(CH51&lt;1,"",$CE$7)</f>
        <v>7.0000000000000007E-2</v>
      </c>
      <c r="CC52" s="12">
        <f>IF(CH51&lt;1,"",(CH51*(CB52*30)/360))</f>
        <v>3429.6027292457202</v>
      </c>
      <c r="CD52" s="13">
        <f>IF(CH51&lt;1,"",$CE$9)</f>
        <v>3991.8149710750995</v>
      </c>
      <c r="CE52" s="12">
        <f>IF(CH51&lt;1,"",$CE$12)</f>
        <v>0</v>
      </c>
      <c r="CF52" s="12">
        <f>IF(CH51&lt;1,0,CF40)</f>
        <v>0</v>
      </c>
      <c r="CG52" s="12">
        <f>IF(CH51&lt;1,0,(CD52+CE52+CF52)-CC52)</f>
        <v>562.21224182937931</v>
      </c>
      <c r="CH52" s="12">
        <f>IF(CH51-CG52&lt;1,0,CH51-CG52)</f>
        <v>587369.68420029408</v>
      </c>
    </row>
    <row r="53" spans="1:86" x14ac:dyDescent="0.25">
      <c r="A53" s="11">
        <f>IF(I52&lt;1,"",A52+1)</f>
        <v>19</v>
      </c>
      <c r="B53" s="10">
        <f>IF(I52&lt;1,"",$E$7)</f>
        <v>7.0000000000000007E-2</v>
      </c>
      <c r="C53" s="8">
        <f>IF(I52&lt;1,0,(I52*(B53*30)/360))</f>
        <v>3114.6020126602384</v>
      </c>
      <c r="D53" s="9">
        <f>IF(I52 &gt; 1, IF(I52-D52&lt;1,(I52+C53),$E$9), 0)</f>
        <v>3991.8149710750995</v>
      </c>
      <c r="E53" s="8">
        <f>IF(I52&lt;1,"",$E$12)</f>
        <v>3000</v>
      </c>
      <c r="F53" s="8"/>
      <c r="G53" s="8">
        <f>IF(I52&gt;1,IF(G41&gt;1,IF(I52&lt;$E$13,(I52-D53+C53),G41),0),0)</f>
        <v>0</v>
      </c>
      <c r="H53" s="8">
        <f>IF(I52&lt;1,0,IF((D53+E53+G53)-C53&gt;=(I52),(I52),(D53+E53+G53)-C53))</f>
        <v>3877.2129584148611</v>
      </c>
      <c r="I53" s="8">
        <f>IF(I52-H53&lt;1,0,I52-H53)</f>
        <v>530054.56064048316</v>
      </c>
      <c r="J53" s="8"/>
      <c r="N53" s="5"/>
      <c r="AB53" s="2" t="s">
        <v>0</v>
      </c>
      <c r="CA53" s="1">
        <f>SUM(CA52+1)</f>
        <v>25</v>
      </c>
      <c r="CB53" s="14">
        <f>IF(CH52&lt;1,"",$CE$7)</f>
        <v>7.0000000000000007E-2</v>
      </c>
      <c r="CC53" s="12">
        <f>IF(CH52&lt;1,"",(CH52*(CB53*30)/360))</f>
        <v>3426.3231578350487</v>
      </c>
      <c r="CD53" s="13">
        <f>IF(CH52&lt;1,"",$CE$9)</f>
        <v>3991.8149710750995</v>
      </c>
      <c r="CE53" s="12">
        <f>IF(CH52&lt;1,"",$CE$12)</f>
        <v>0</v>
      </c>
      <c r="CF53" s="12">
        <f>IF(CH52&lt;1,0,CF41)</f>
        <v>0</v>
      </c>
      <c r="CG53" s="12">
        <f>IF(CH52&lt;1,0,(CD53+CE53+CF53)-CC53)</f>
        <v>565.49181324005076</v>
      </c>
      <c r="CH53" s="12">
        <f>IF(CH52-CG53&lt;1,0,CH52-CG53)</f>
        <v>586804.19238705398</v>
      </c>
    </row>
    <row r="54" spans="1:86" x14ac:dyDescent="0.25">
      <c r="A54" s="11">
        <f>IF(I53&lt;1,"",A53+1)</f>
        <v>20</v>
      </c>
      <c r="B54" s="10">
        <f>IF(I53&lt;1,"",$E$7)</f>
        <v>7.0000000000000007E-2</v>
      </c>
      <c r="C54" s="8">
        <f>IF(I53&lt;1,0,(I53*(B54*30)/360))</f>
        <v>3091.9849370694856</v>
      </c>
      <c r="D54" s="9">
        <f>IF(I53 &gt; 1, IF(I53-D53&lt;1,(I53+C54),$E$9), 0)</f>
        <v>3991.8149710750995</v>
      </c>
      <c r="E54" s="8">
        <f>IF(I53&lt;1,"",$E$12)</f>
        <v>3000</v>
      </c>
      <c r="F54" s="8"/>
      <c r="G54" s="8">
        <f>IF(I53&gt;1,IF(G42&gt;1,IF(I53&lt;$E$13,(I53-D54+C54),G42),0),0)</f>
        <v>0</v>
      </c>
      <c r="H54" s="8">
        <f>IF(I53&lt;1,0,IF((D54+E54+G54)-C54&gt;=(I53),(I53),(D54+E54+G54)-C54))</f>
        <v>3899.8300340056139</v>
      </c>
      <c r="I54" s="8">
        <f>IF(I53-H54&lt;1,0,I53-H54)</f>
        <v>526154.73060647759</v>
      </c>
      <c r="J54" s="8"/>
      <c r="N54" s="5"/>
      <c r="AB54" s="2" t="s">
        <v>0</v>
      </c>
      <c r="CA54" s="1">
        <f>SUM(CA53+1)</f>
        <v>26</v>
      </c>
      <c r="CB54" s="14">
        <f>IF(CH53&lt;1,"",$CE$7)</f>
        <v>7.0000000000000007E-2</v>
      </c>
      <c r="CC54" s="12">
        <f>IF(CH53&lt;1,"",(CH53*(CB54*30)/360))</f>
        <v>3423.0244555911481</v>
      </c>
      <c r="CD54" s="13">
        <f>IF(CH53&lt;1,"",$CE$9)</f>
        <v>3991.8149710750995</v>
      </c>
      <c r="CE54" s="12">
        <f>IF(CH53&lt;1,"",$CE$12)</f>
        <v>0</v>
      </c>
      <c r="CF54" s="12">
        <f>IF(CH53&lt;1,0,CF42)</f>
        <v>0</v>
      </c>
      <c r="CG54" s="12">
        <f>IF(CH53&lt;1,0,(CD54+CE54+CF54)-CC54)</f>
        <v>568.79051548395137</v>
      </c>
      <c r="CH54" s="12">
        <f>IF(CH53-CG54&lt;1,0,CH53-CG54)</f>
        <v>586235.40187157004</v>
      </c>
    </row>
    <row r="55" spans="1:86" x14ac:dyDescent="0.25">
      <c r="A55" s="11">
        <f>IF(I54&lt;1,"",A54+1)</f>
        <v>21</v>
      </c>
      <c r="B55" s="10">
        <f>IF(I54&lt;1,"",$E$7)</f>
        <v>7.0000000000000007E-2</v>
      </c>
      <c r="C55" s="8">
        <f>IF(I54&lt;1,0,(I54*(B55*30)/360))</f>
        <v>3069.2359285377856</v>
      </c>
      <c r="D55" s="9">
        <f>IF(I54 &gt; 1, IF(I54-D54&lt;1,(I54+C55),$E$9), 0)</f>
        <v>3991.8149710750995</v>
      </c>
      <c r="E55" s="8">
        <f>IF(I54&lt;1,"",$E$12)</f>
        <v>3000</v>
      </c>
      <c r="F55" s="8"/>
      <c r="G55" s="8">
        <f>IF(I54&gt;1,IF(G43&gt;1,IF(I54&lt;$E$13,(I54-D55+C55),G43),0),0)</f>
        <v>0</v>
      </c>
      <c r="H55" s="8">
        <f>IF(I54&lt;1,0,IF((D55+E55+G55)-C55&gt;=(I54),(I54),(D55+E55+G55)-C55))</f>
        <v>3922.5790425373139</v>
      </c>
      <c r="I55" s="8">
        <f>IF(I54-H55&lt;1,0,I54-H55)</f>
        <v>522232.15156394028</v>
      </c>
      <c r="J55" s="8"/>
      <c r="N55" s="5"/>
      <c r="AB55" s="2" t="s">
        <v>0</v>
      </c>
      <c r="CA55" s="1">
        <f>SUM(CA54+1)</f>
        <v>27</v>
      </c>
      <c r="CB55" s="14">
        <f>IF(CH54&lt;1,"",$CE$7)</f>
        <v>7.0000000000000007E-2</v>
      </c>
      <c r="CC55" s="12">
        <f>IF(CH54&lt;1,"",(CH54*(CB55*30)/360))</f>
        <v>3419.7065109174919</v>
      </c>
      <c r="CD55" s="13">
        <f>IF(CH54&lt;1,"",$CE$9)</f>
        <v>3991.8149710750995</v>
      </c>
      <c r="CE55" s="12">
        <f>IF(CH54&lt;1,"",$CE$12)</f>
        <v>0</v>
      </c>
      <c r="CF55" s="12">
        <f>IF(CH54&lt;1,0,CF43)</f>
        <v>0</v>
      </c>
      <c r="CG55" s="12">
        <f>IF(CH54&lt;1,0,(CD55+CE55+CF55)-CC55)</f>
        <v>572.10846015760762</v>
      </c>
      <c r="CH55" s="12">
        <f>IF(CH54-CG55&lt;1,0,CH54-CG55)</f>
        <v>585663.29341141239</v>
      </c>
    </row>
    <row r="56" spans="1:86" x14ac:dyDescent="0.25">
      <c r="A56" s="11">
        <f>IF(I55&lt;1,"",A55+1)</f>
        <v>22</v>
      </c>
      <c r="B56" s="10">
        <f>IF(I55&lt;1,"",$E$7)</f>
        <v>7.0000000000000007E-2</v>
      </c>
      <c r="C56" s="8">
        <f>IF(I55&lt;1,0,(I55*(B56*30)/360))</f>
        <v>3046.3542174563186</v>
      </c>
      <c r="D56" s="9">
        <f>IF(I55 &gt; 1, IF(I55-D55&lt;1,(I55+C56),$E$9), 0)</f>
        <v>3991.8149710750995</v>
      </c>
      <c r="E56" s="8">
        <f>IF(I55&lt;1,"",$E$12)</f>
        <v>3000</v>
      </c>
      <c r="F56" s="8"/>
      <c r="G56" s="8">
        <f>IF(I55&gt;1,IF(G44&gt;1,IF(I55&lt;$E$13,(I55-D56+C56),G44),0),0)</f>
        <v>0</v>
      </c>
      <c r="H56" s="8">
        <f>IF(I55&lt;1,0,IF((D56+E56+G56)-C56&gt;=(I55),(I55),(D56+E56+G56)-C56))</f>
        <v>3945.4607536187809</v>
      </c>
      <c r="I56" s="8">
        <f>IF(I55-H56&lt;1,0,I55-H56)</f>
        <v>518286.69081032148</v>
      </c>
      <c r="J56" s="8"/>
      <c r="N56" s="5"/>
      <c r="AB56" s="2" t="s">
        <v>0</v>
      </c>
      <c r="CA56" s="1">
        <f>SUM(CA55+1)</f>
        <v>28</v>
      </c>
      <c r="CB56" s="14">
        <f>IF(CH55&lt;1,"",$CE$7)</f>
        <v>7.0000000000000007E-2</v>
      </c>
      <c r="CC56" s="12">
        <f>IF(CH55&lt;1,"",(CH55*(CB56*30)/360))</f>
        <v>3416.3692115665722</v>
      </c>
      <c r="CD56" s="13">
        <f>IF(CH55&lt;1,"",$CE$9)</f>
        <v>3991.8149710750995</v>
      </c>
      <c r="CE56" s="12">
        <f>IF(CH55&lt;1,"",$CE$12)</f>
        <v>0</v>
      </c>
      <c r="CF56" s="12">
        <f>IF(CH55&lt;1,0,CF44)</f>
        <v>0</v>
      </c>
      <c r="CG56" s="12">
        <f>IF(CH55&lt;1,0,(CD56+CE56+CF56)-CC56)</f>
        <v>575.44575950852732</v>
      </c>
      <c r="CH56" s="12">
        <f>IF(CH55-CG56&lt;1,0,CH55-CG56)</f>
        <v>585087.84765190387</v>
      </c>
    </row>
    <row r="57" spans="1:86" x14ac:dyDescent="0.25">
      <c r="A57" s="11">
        <f>IF(I56&lt;1,"",A56+1)</f>
        <v>23</v>
      </c>
      <c r="B57" s="10">
        <f>IF(I56&lt;1,"",$E$7)</f>
        <v>7.0000000000000007E-2</v>
      </c>
      <c r="C57" s="8">
        <f>IF(I56&lt;1,0,(I56*(B57*30)/360))</f>
        <v>3023.3390297268757</v>
      </c>
      <c r="D57" s="9">
        <f>IF(I56 &gt; 1, IF(I56-D56&lt;1,(I56+C57),$E$9), 0)</f>
        <v>3991.8149710750995</v>
      </c>
      <c r="E57" s="8">
        <f>IF(I56&lt;1,"",$E$12)</f>
        <v>3000</v>
      </c>
      <c r="F57" s="8"/>
      <c r="G57" s="8">
        <f>IF(I56&gt;1,IF(G45&gt;1,IF(I56&lt;$E$13,(I56-D57+C57),G45),0),0)</f>
        <v>0</v>
      </c>
      <c r="H57" s="8">
        <f>IF(I56&lt;1,0,IF((D57+E57+G57)-C57&gt;=(I56),(I56),(D57+E57+G57)-C57))</f>
        <v>3968.4759413482238</v>
      </c>
      <c r="I57" s="8">
        <f>IF(I56-H57&lt;1,0,I56-H57)</f>
        <v>514318.21486897324</v>
      </c>
      <c r="J57" s="8"/>
      <c r="N57" s="5"/>
      <c r="AB57" s="2" t="s">
        <v>0</v>
      </c>
      <c r="CA57" s="1">
        <f>SUM(CA56+1)</f>
        <v>29</v>
      </c>
      <c r="CB57" s="14">
        <f>IF(CH56&lt;1,"",$CE$7)</f>
        <v>7.0000000000000007E-2</v>
      </c>
      <c r="CC57" s="12">
        <f>IF(CH56&lt;1,"",(CH56*(CB57*30)/360))</f>
        <v>3413.012444636106</v>
      </c>
      <c r="CD57" s="13">
        <f>IF(CH56&lt;1,"",$CE$9)</f>
        <v>3991.8149710750995</v>
      </c>
      <c r="CE57" s="12">
        <f>IF(CH56&lt;1,"",$CE$12)</f>
        <v>0</v>
      </c>
      <c r="CF57" s="12">
        <f>IF(CH56&lt;1,0,CF45)</f>
        <v>0</v>
      </c>
      <c r="CG57" s="12">
        <f>IF(CH56&lt;1,0,(CD57+CE57+CF57)-CC57)</f>
        <v>578.80252643899348</v>
      </c>
      <c r="CH57" s="12">
        <f>IF(CH56-CG57&lt;1,0,CH56-CG57)</f>
        <v>584509.04512546491</v>
      </c>
    </row>
    <row r="58" spans="1:86" x14ac:dyDescent="0.25">
      <c r="A58" s="11">
        <f>IF(I57&lt;1,"",A57+1)</f>
        <v>24</v>
      </c>
      <c r="B58" s="10">
        <f>IF(I57&lt;1,"",$E$7)</f>
        <v>7.0000000000000007E-2</v>
      </c>
      <c r="C58" s="8">
        <f>IF(I57&lt;1,0,(I57*(B58*30)/360))</f>
        <v>3000.189586735677</v>
      </c>
      <c r="D58" s="9">
        <f>IF(I57 &gt; 1, IF(I57-D57&lt;1,(I57+C58),$E$9), 0)</f>
        <v>3991.8149710750995</v>
      </c>
      <c r="E58" s="8">
        <f>IF(I57&lt;1,"",$E$12)</f>
        <v>3000</v>
      </c>
      <c r="F58" s="8"/>
      <c r="G58" s="8">
        <f>IF(I57&gt;1,IF(G46&gt;1,IF(I57&lt;$E$13,(I57-D58+C58),G46),0),0)</f>
        <v>0</v>
      </c>
      <c r="H58" s="8">
        <f>IF(I57&lt;1,0,IF((D58+E58+G58)-C58&gt;=(I57),(I57),(D58+E58+G58)-C58))</f>
        <v>3991.6253843394225</v>
      </c>
      <c r="I58" s="8">
        <f>IF(I57-H58&lt;1,0,I57-H58)</f>
        <v>510326.58948463382</v>
      </c>
      <c r="J58" s="8"/>
      <c r="N58" s="5" t="s">
        <v>0</v>
      </c>
      <c r="AB58" s="2" t="s">
        <v>0</v>
      </c>
      <c r="CA58" s="1">
        <f>SUM(CA57+1)</f>
        <v>30</v>
      </c>
      <c r="CB58" s="14">
        <f>IF(CH57&lt;1,"",$CE$7)</f>
        <v>7.0000000000000007E-2</v>
      </c>
      <c r="CC58" s="12">
        <f>IF(CH57&lt;1,"",(CH57*(CB58*30)/360))</f>
        <v>3409.636096565212</v>
      </c>
      <c r="CD58" s="13">
        <f>IF(CH57&lt;1,"",$CE$9)</f>
        <v>3991.8149710750995</v>
      </c>
      <c r="CE58" s="12">
        <f>IF(CH57&lt;1,"",$CE$12)</f>
        <v>0</v>
      </c>
      <c r="CF58" s="12">
        <f>IF(CH57&lt;1,0,CF46)</f>
        <v>0</v>
      </c>
      <c r="CG58" s="12">
        <f>IF(CH57&lt;1,0,(CD58+CE58+CF58)-CC58)</f>
        <v>582.17887450988746</v>
      </c>
      <c r="CH58" s="12">
        <f>IF(CH57-CG58&lt;1,0,CH57-CG58)</f>
        <v>583926.86625095503</v>
      </c>
    </row>
    <row r="59" spans="1:86" x14ac:dyDescent="0.25">
      <c r="A59" s="11">
        <f>IF(I58&lt;1,"",A58+1)</f>
        <v>25</v>
      </c>
      <c r="B59" s="10">
        <f>IF(I58&lt;1,"",$E$7)</f>
        <v>7.0000000000000007E-2</v>
      </c>
      <c r="C59" s="8">
        <f>IF(I58&lt;1,0,(I58*(B59*30)/360))</f>
        <v>2976.9051053270309</v>
      </c>
      <c r="D59" s="9">
        <f>IF(I58 &gt; 1, IF(I58-D58&lt;1,(I58+C59),$E$9), 0)</f>
        <v>3991.8149710750995</v>
      </c>
      <c r="E59" s="8">
        <f>IF(I58&lt;1,"",$E$12)</f>
        <v>3000</v>
      </c>
      <c r="F59" s="8"/>
      <c r="G59" s="8">
        <f>IF(I58&gt;1,IF(G47&gt;1,IF(I58&lt;$E$13,(I58-D59+C59),G47),0),0)</f>
        <v>0</v>
      </c>
      <c r="H59" s="8">
        <f>IF(I58&lt;1,0,IF((D59+E59+G59)-C59&gt;=(I58),(I58),(D59+E59+G59)-C59))</f>
        <v>4014.9098657480686</v>
      </c>
      <c r="I59" s="8">
        <f>IF(I58-H59&lt;1,0,I58-H59)</f>
        <v>506311.67961888574</v>
      </c>
      <c r="J59" s="8"/>
      <c r="N59" s="5"/>
      <c r="AB59" s="2" t="s">
        <v>0</v>
      </c>
      <c r="CA59" s="1">
        <f>SUM(CA58+1)</f>
        <v>31</v>
      </c>
      <c r="CB59" s="14">
        <f>IF(CH58&lt;1,"",$CE$7)</f>
        <v>7.0000000000000007E-2</v>
      </c>
      <c r="CC59" s="12">
        <f>IF(CH58&lt;1,"",(CH58*(CB59*30)/360))</f>
        <v>3406.2400531305711</v>
      </c>
      <c r="CD59" s="13">
        <f>IF(CH58&lt;1,"",$CE$9)</f>
        <v>3991.8149710750995</v>
      </c>
      <c r="CE59" s="12">
        <f>IF(CH58&lt;1,"",$CE$12)</f>
        <v>0</v>
      </c>
      <c r="CF59" s="12">
        <f>IF(CH58&lt;1,0,CF47)</f>
        <v>0</v>
      </c>
      <c r="CG59" s="12">
        <f>IF(CH58&lt;1,0,(CD59+CE59+CF59)-CC59)</f>
        <v>585.57491794452835</v>
      </c>
      <c r="CH59" s="12">
        <f>IF(CH58-CG59&lt;1,0,CH58-CG59)</f>
        <v>583341.29133301054</v>
      </c>
    </row>
    <row r="60" spans="1:86" x14ac:dyDescent="0.25">
      <c r="A60" s="11">
        <f>IF(I59&lt;1,"",A59+1)</f>
        <v>26</v>
      </c>
      <c r="B60" s="10">
        <f>IF(I59&lt;1,"",$E$7)</f>
        <v>7.0000000000000007E-2</v>
      </c>
      <c r="C60" s="8">
        <f>IF(I59&lt;1,0,(I59*(B60*30)/360))</f>
        <v>2953.4847977768341</v>
      </c>
      <c r="D60" s="9">
        <f>IF(I59 &gt; 1, IF(I59-D59&lt;1,(I59+C60),$E$9), 0)</f>
        <v>3991.8149710750995</v>
      </c>
      <c r="E60" s="8">
        <f>IF(I59&lt;1,"",$E$12)</f>
        <v>3000</v>
      </c>
      <c r="F60" s="8"/>
      <c r="G60" s="8">
        <f>IF(I59&gt;1,IF(G48&gt;1,IF(I59&lt;$E$13,(I59-D60+C60),G48),0),0)</f>
        <v>0</v>
      </c>
      <c r="H60" s="8">
        <f>IF(I59&lt;1,0,IF((D60+E60+G60)-C60&gt;=(I59),(I59),(D60+E60+G60)-C60))</f>
        <v>4038.3301732982654</v>
      </c>
      <c r="I60" s="8">
        <f>IF(I59-H60&lt;1,0,I59-H60)</f>
        <v>502273.34944558749</v>
      </c>
      <c r="J60" s="8"/>
      <c r="N60" s="5"/>
      <c r="AB60" s="2" t="s">
        <v>0</v>
      </c>
      <c r="CA60" s="1">
        <f>SUM(CA59+1)</f>
        <v>32</v>
      </c>
      <c r="CB60" s="14">
        <f>IF(CH59&lt;1,"",$CE$7)</f>
        <v>7.0000000000000007E-2</v>
      </c>
      <c r="CC60" s="12">
        <f>IF(CH59&lt;1,"",(CH59*(CB60*30)/360))</f>
        <v>3402.8241994425616</v>
      </c>
      <c r="CD60" s="13">
        <f>IF(CH59&lt;1,"",$CE$9)</f>
        <v>3991.8149710750995</v>
      </c>
      <c r="CE60" s="12">
        <f>IF(CH59&lt;1,"",$CE$12)</f>
        <v>0</v>
      </c>
      <c r="CF60" s="12">
        <f>IF(CH59&lt;1,0,CF48)</f>
        <v>0</v>
      </c>
      <c r="CG60" s="12">
        <f>IF(CH59&lt;1,0,(CD60+CE60+CF60)-CC60)</f>
        <v>588.99077163253787</v>
      </c>
      <c r="CH60" s="12">
        <f>IF(CH59-CG60&lt;1,0,CH59-CG60)</f>
        <v>582752.30056137801</v>
      </c>
    </row>
    <row r="61" spans="1:86" x14ac:dyDescent="0.25">
      <c r="A61" s="11">
        <f>IF(I60&lt;1,"",A60+1)</f>
        <v>27</v>
      </c>
      <c r="B61" s="10">
        <f>IF(I60&lt;1,"",$E$7)</f>
        <v>7.0000000000000007E-2</v>
      </c>
      <c r="C61" s="8">
        <f>IF(I60&lt;1,0,(I60*(B61*30)/360))</f>
        <v>2929.9278717659272</v>
      </c>
      <c r="D61" s="9">
        <f>IF(I60 &gt; 1, IF(I60-D60&lt;1,(I60+C61),$E$9), 0)</f>
        <v>3991.8149710750995</v>
      </c>
      <c r="E61" s="8">
        <f>IF(I60&lt;1,"",$E$12)</f>
        <v>3000</v>
      </c>
      <c r="F61" s="8"/>
      <c r="G61" s="8">
        <f>IF(I60&gt;1,IF(G49&gt;1,IF(I60&lt;$E$13,(I60-D61+C61),G49),0),0)</f>
        <v>0</v>
      </c>
      <c r="H61" s="8">
        <f>IF(I60&lt;1,0,IF((D61+E61+G61)-C61&gt;=(I60),(I60),(D61+E61+G61)-C61))</f>
        <v>4061.8870993091723</v>
      </c>
      <c r="I61" s="8">
        <f>IF(I60-H61&lt;1,0,I60-H61)</f>
        <v>498211.46234627831</v>
      </c>
      <c r="J61" s="8"/>
      <c r="N61" s="5"/>
      <c r="AB61" s="2" t="s">
        <v>0</v>
      </c>
      <c r="CA61" s="1">
        <f>SUM(CA60+1)</f>
        <v>33</v>
      </c>
      <c r="CB61" s="14">
        <f>IF(CH60&lt;1,"",$CE$7)</f>
        <v>7.0000000000000007E-2</v>
      </c>
      <c r="CC61" s="12">
        <f>IF(CH60&lt;1,"",(CH60*(CB61*30)/360))</f>
        <v>3399.3884199413715</v>
      </c>
      <c r="CD61" s="13">
        <f>IF(CH60&lt;1,"",$CE$9)</f>
        <v>3991.8149710750995</v>
      </c>
      <c r="CE61" s="12">
        <f>IF(CH60&lt;1,"",$CE$12)</f>
        <v>0</v>
      </c>
      <c r="CF61" s="12">
        <f>IF(CH60&lt;1,0,CF49)</f>
        <v>0</v>
      </c>
      <c r="CG61" s="12">
        <f>IF(CH60&lt;1,0,(CD61+CE61+CF61)-CC61)</f>
        <v>592.42655113372803</v>
      </c>
      <c r="CH61" s="12">
        <f>IF(CH60-CG61&lt;1,0,CH60-CG61)</f>
        <v>582159.87401024427</v>
      </c>
    </row>
    <row r="62" spans="1:86" x14ac:dyDescent="0.25">
      <c r="A62" s="11">
        <f>IF(I61&lt;1,"",A61+1)</f>
        <v>28</v>
      </c>
      <c r="B62" s="10">
        <f>IF(I61&lt;1,"",$E$7)</f>
        <v>7.0000000000000007E-2</v>
      </c>
      <c r="C62" s="8">
        <f>IF(I61&lt;1,0,(I61*(B62*30)/360))</f>
        <v>2906.2335303532905</v>
      </c>
      <c r="D62" s="9">
        <f>IF(I61 &gt; 1, IF(I61-D61&lt;1,(I61+C62),$E$9), 0)</f>
        <v>3991.8149710750995</v>
      </c>
      <c r="E62" s="8">
        <f>IF(I61&lt;1,"",$E$12)</f>
        <v>3000</v>
      </c>
      <c r="F62" s="8"/>
      <c r="G62" s="8">
        <f>IF(I61&gt;1,IF(G50&gt;1,IF(I61&lt;$E$13,(I61-D62+C62),G50),0),0)</f>
        <v>0</v>
      </c>
      <c r="H62" s="8">
        <f>IF(I61&lt;1,0,IF((D62+E62+G62)-C62&gt;=(I61),(I61),(D62+E62+G62)-C62))</f>
        <v>4085.581440721809</v>
      </c>
      <c r="I62" s="8">
        <f>IF(I61-H62&lt;1,0,I61-H62)</f>
        <v>494125.88090555649</v>
      </c>
      <c r="J62" s="8"/>
      <c r="N62" s="5"/>
      <c r="AB62" s="2" t="s">
        <v>0</v>
      </c>
      <c r="AC62" s="1" t="s">
        <v>0</v>
      </c>
      <c r="CA62" s="1">
        <f>SUM(CA61+1)</f>
        <v>34</v>
      </c>
      <c r="CB62" s="14">
        <f>IF(CH61&lt;1,"",$CE$7)</f>
        <v>7.0000000000000007E-2</v>
      </c>
      <c r="CC62" s="12">
        <f>IF(CH61&lt;1,"",(CH61*(CB62*30)/360))</f>
        <v>3395.9325983930917</v>
      </c>
      <c r="CD62" s="13">
        <f>IF(CH61&lt;1,"",$CE$9)</f>
        <v>3991.8149710750995</v>
      </c>
      <c r="CE62" s="12">
        <f>IF(CH61&lt;1,"",$CE$12)</f>
        <v>0</v>
      </c>
      <c r="CF62" s="12">
        <f>IF(CH61&lt;1,0,CF50)</f>
        <v>0</v>
      </c>
      <c r="CG62" s="12">
        <f>IF(CH61&lt;1,0,(CD62+CE62+CF62)-CC62)</f>
        <v>595.88237268200783</v>
      </c>
      <c r="CH62" s="12">
        <f>IF(CH61-CG62&lt;1,0,CH61-CG62)</f>
        <v>581563.99163756229</v>
      </c>
    </row>
    <row r="63" spans="1:86" x14ac:dyDescent="0.25">
      <c r="A63" s="11">
        <f>IF(I62&lt;1,"",A62+1)</f>
        <v>29</v>
      </c>
      <c r="B63" s="10">
        <f>IF(I62&lt;1,"",$E$7)</f>
        <v>7.0000000000000007E-2</v>
      </c>
      <c r="C63" s="8">
        <f>IF(I62&lt;1,0,(I62*(B63*30)/360))</f>
        <v>2882.4009719490796</v>
      </c>
      <c r="D63" s="9">
        <f>IF(I62 &gt; 1, IF(I62-D62&lt;1,(I62+C63),$E$9), 0)</f>
        <v>3991.8149710750995</v>
      </c>
      <c r="E63" s="8">
        <f>IF(I62&lt;1,"",$E$12)</f>
        <v>3000</v>
      </c>
      <c r="F63" s="8"/>
      <c r="G63" s="8">
        <f>IF(I62&gt;1,IF(G51&gt;1,IF(I62&lt;$E$13,(I62-D63+C63),G51),0),0)</f>
        <v>0</v>
      </c>
      <c r="H63" s="8">
        <f>IF(I62&lt;1,0,IF((D63+E63+G63)-C63&gt;=(I62),(I62),(D63+E63+G63)-C63))</f>
        <v>4109.4139991260199</v>
      </c>
      <c r="I63" s="8">
        <f>IF(I62-H63&lt;1,0,I62-H63)</f>
        <v>490016.46690643049</v>
      </c>
      <c r="J63" s="8"/>
      <c r="N63" s="5"/>
      <c r="AB63" s="2" t="s">
        <v>0</v>
      </c>
      <c r="CA63" s="1">
        <f>SUM(CA62+1)</f>
        <v>35</v>
      </c>
      <c r="CB63" s="14">
        <f>IF(CH62&lt;1,"",$CE$7)</f>
        <v>7.0000000000000007E-2</v>
      </c>
      <c r="CC63" s="12">
        <f>IF(CH62&lt;1,"",(CH62*(CB63*30)/360))</f>
        <v>3392.4566178857804</v>
      </c>
      <c r="CD63" s="13">
        <f>IF(CH62&lt;1,"",$CE$9)</f>
        <v>3991.8149710750995</v>
      </c>
      <c r="CE63" s="12">
        <f>IF(CH62&lt;1,"",$CE$12)</f>
        <v>0</v>
      </c>
      <c r="CF63" s="12">
        <f>IF(CH62&lt;1,0,CF51)</f>
        <v>0</v>
      </c>
      <c r="CG63" s="12">
        <f>IF(CH62&lt;1,0,(CD63+CE63+CF63)-CC63)</f>
        <v>599.35835318931913</v>
      </c>
      <c r="CH63" s="12">
        <f>IF(CH62-CG63&lt;1,0,CH62-CG63)</f>
        <v>580964.63328437298</v>
      </c>
    </row>
    <row r="64" spans="1:86" x14ac:dyDescent="0.25">
      <c r="A64" s="11">
        <f>IF(I63&lt;1,"",A63+1)</f>
        <v>30</v>
      </c>
      <c r="B64" s="10">
        <f>IF(I63&lt;1,"",$E$7)</f>
        <v>7.0000000000000007E-2</v>
      </c>
      <c r="C64" s="8">
        <f>IF(I63&lt;1,0,(I63*(B64*30)/360))</f>
        <v>2858.4293902875111</v>
      </c>
      <c r="D64" s="9">
        <f>IF(I63 &gt; 1, IF(I63-D63&lt;1,(I63+C64),$E$9), 0)</f>
        <v>3991.8149710750995</v>
      </c>
      <c r="E64" s="8">
        <f>IF(I63&lt;1,"",$E$12)</f>
        <v>3000</v>
      </c>
      <c r="F64" s="8"/>
      <c r="G64" s="8">
        <f>IF(I63&gt;1,IF(G52&gt;1,IF(I63&lt;$E$13,(I63-D64+C64),G52),0),0)</f>
        <v>0</v>
      </c>
      <c r="H64" s="8">
        <f>IF(I63&lt;1,0,IF((D64+E64+G64)-C64&gt;=(I63),(I63),(D64+E64+G64)-C64))</f>
        <v>4133.385580787588</v>
      </c>
      <c r="I64" s="8">
        <f>IF(I63-H64&lt;1,0,I63-H64)</f>
        <v>485883.08132564288</v>
      </c>
      <c r="J64" s="8"/>
      <c r="N64" s="5"/>
      <c r="AB64" s="2" t="s">
        <v>0</v>
      </c>
      <c r="CA64" s="1">
        <f>SUM(CA63+1)</f>
        <v>36</v>
      </c>
      <c r="CB64" s="14">
        <f>IF(CH63&lt;1,"",$CE$7)</f>
        <v>7.0000000000000007E-2</v>
      </c>
      <c r="CC64" s="12">
        <f>IF(CH63&lt;1,"",(CH63*(CB64*30)/360))</f>
        <v>3388.9603608255093</v>
      </c>
      <c r="CD64" s="13">
        <f>IF(CH63&lt;1,"",$CE$9)</f>
        <v>3991.8149710750995</v>
      </c>
      <c r="CE64" s="12">
        <f>IF(CH63&lt;1,"",$CE$12)</f>
        <v>0</v>
      </c>
      <c r="CF64" s="12">
        <f>IF(CH63&lt;1,0,CF52)</f>
        <v>0</v>
      </c>
      <c r="CG64" s="12">
        <f>IF(CH63&lt;1,0,(CD64+CE64+CF64)-CC64)</f>
        <v>602.85461024959022</v>
      </c>
      <c r="CH64" s="12">
        <f>IF(CH63-CG64&lt;1,0,CH63-CG64)</f>
        <v>580361.77867412334</v>
      </c>
    </row>
    <row r="65" spans="1:86" x14ac:dyDescent="0.25">
      <c r="A65" s="11">
        <f>IF(I64&lt;1,"",A64+1)</f>
        <v>31</v>
      </c>
      <c r="B65" s="10">
        <f>IF(I64&lt;1,"",$E$7)</f>
        <v>7.0000000000000007E-2</v>
      </c>
      <c r="C65" s="8">
        <f>IF(I64&lt;1,0,(I64*(B65*30)/360))</f>
        <v>2834.3179743995834</v>
      </c>
      <c r="D65" s="9">
        <f>IF(I64 &gt; 1, IF(I64-D64&lt;1,(I64+C65),$E$9), 0)</f>
        <v>3991.8149710750995</v>
      </c>
      <c r="E65" s="8">
        <f>IF(I64&lt;1,"",$E$12)</f>
        <v>3000</v>
      </c>
      <c r="F65" s="8"/>
      <c r="G65" s="8">
        <f>IF(I64&gt;1,IF(G53&gt;1,IF(I64&lt;$E$13,(I64-D65+C65),G53),0),0)</f>
        <v>0</v>
      </c>
      <c r="H65" s="8">
        <f>IF(I64&lt;1,0,IF((D65+E65+G65)-C65&gt;=(I64),(I64),(D65+E65+G65)-C65))</f>
        <v>4157.4969966755161</v>
      </c>
      <c r="I65" s="8">
        <f>IF(I64-H65&lt;1,0,I64-H65)</f>
        <v>481725.58432896738</v>
      </c>
      <c r="J65" s="8"/>
      <c r="N65" s="5"/>
      <c r="AB65" s="2" t="s">
        <v>0</v>
      </c>
      <c r="CA65" s="1">
        <f>SUM(CA64+1)</f>
        <v>37</v>
      </c>
      <c r="CB65" s="14">
        <f>IF(CH64&lt;1,"",$CE$7)</f>
        <v>7.0000000000000007E-2</v>
      </c>
      <c r="CC65" s="12">
        <f>IF(CH64&lt;1,"",(CH64*(CB65*30)/360))</f>
        <v>3385.443708932386</v>
      </c>
      <c r="CD65" s="13">
        <f>IF(CH64&lt;1,"",$CE$9)</f>
        <v>3991.8149710750995</v>
      </c>
      <c r="CE65" s="12">
        <f>IF(CH64&lt;1,"",$CE$12)</f>
        <v>0</v>
      </c>
      <c r="CF65" s="12">
        <f>IF(CH64&lt;1,0,CF53)</f>
        <v>0</v>
      </c>
      <c r="CG65" s="12">
        <f>IF(CH64&lt;1,0,(CD65+CE65+CF65)-CC65)</f>
        <v>606.37126214271348</v>
      </c>
      <c r="CH65" s="12">
        <f>IF(CH64-CG65&lt;1,0,CH64-CG65)</f>
        <v>579755.40741198068</v>
      </c>
    </row>
    <row r="66" spans="1:86" x14ac:dyDescent="0.25">
      <c r="A66" s="11">
        <f>IF(I65&lt;1,"",A65+1)</f>
        <v>32</v>
      </c>
      <c r="B66" s="10">
        <f>IF(I65&lt;1,"",$E$7)</f>
        <v>7.0000000000000007E-2</v>
      </c>
      <c r="C66" s="8">
        <f>IF(I65&lt;1,0,(I65*(B66*30)/360))</f>
        <v>2810.0659085856432</v>
      </c>
      <c r="D66" s="9">
        <f>IF(I65 &gt; 1, IF(I65-D65&lt;1,(I65+C66),$E$9), 0)</f>
        <v>3991.8149710750995</v>
      </c>
      <c r="E66" s="8">
        <f>IF(I65&lt;1,"",$E$12)</f>
        <v>3000</v>
      </c>
      <c r="F66" s="8"/>
      <c r="G66" s="8">
        <f>IF(I65&gt;1,IF(G54&gt;1,IF(I65&lt;$E$13,(I65-D66+C66),G54),0),0)</f>
        <v>0</v>
      </c>
      <c r="H66" s="8">
        <f>IF(I65&lt;1,0,IF((D66+E66+G66)-C66&gt;=(I65),(I65),(D66+E66+G66)-C66))</f>
        <v>4181.7490624894563</v>
      </c>
      <c r="I66" s="8">
        <f>IF(I65-H66&lt;1,0,I65-H66)</f>
        <v>477543.83526647789</v>
      </c>
      <c r="J66" s="8"/>
      <c r="N66" s="5"/>
      <c r="AB66" s="2" t="s">
        <v>0</v>
      </c>
      <c r="CA66" s="1">
        <f>SUM(CA65+1)</f>
        <v>38</v>
      </c>
      <c r="CB66" s="14">
        <f>IF(CH65&lt;1,"",$CE$7)</f>
        <v>7.0000000000000007E-2</v>
      </c>
      <c r="CC66" s="12">
        <f>IF(CH65&lt;1,"",(CH65*(CB66*30)/360))</f>
        <v>3381.9065432365542</v>
      </c>
      <c r="CD66" s="13">
        <f>IF(CH65&lt;1,"",$CE$9)</f>
        <v>3991.8149710750995</v>
      </c>
      <c r="CE66" s="12">
        <f>IF(CH65&lt;1,"",$CE$12)</f>
        <v>0</v>
      </c>
      <c r="CF66" s="12">
        <f>IF(CH65&lt;1,0,CF54)</f>
        <v>0</v>
      </c>
      <c r="CG66" s="12">
        <f>IF(CH65&lt;1,0,(CD66+CE66+CF66)-CC66)</f>
        <v>609.90842783854532</v>
      </c>
      <c r="CH66" s="12">
        <f>IF(CH65-CG66&lt;1,0,CH65-CG66)</f>
        <v>579145.49898414209</v>
      </c>
    </row>
    <row r="67" spans="1:86" x14ac:dyDescent="0.25">
      <c r="A67" s="11">
        <f>IF(I66&lt;1,"",A66+1)</f>
        <v>33</v>
      </c>
      <c r="B67" s="10">
        <f>IF(I66&lt;1,"",$E$7)</f>
        <v>7.0000000000000007E-2</v>
      </c>
      <c r="C67" s="8">
        <f>IF(I66&lt;1,0,(I66*(B67*30)/360))</f>
        <v>2785.6723723877876</v>
      </c>
      <c r="D67" s="9">
        <f>IF(I66 &gt; 1, IF(I66-D66&lt;1,(I66+C67),$E$9), 0)</f>
        <v>3991.8149710750995</v>
      </c>
      <c r="E67" s="8">
        <f>IF(I66&lt;1,"",$E$12)</f>
        <v>3000</v>
      </c>
      <c r="F67" s="8"/>
      <c r="G67" s="8">
        <f>IF(I66&gt;1,IF(G55&gt;1,IF(I66&lt;$E$13,(I66-D67+C67),G55),0),0)</f>
        <v>0</v>
      </c>
      <c r="H67" s="8">
        <f>IF(I66&lt;1,0,IF((D67+E67+G67)-C67&gt;=(I66),(I66),(D67+E67+G67)-C67))</f>
        <v>4206.1425986873119</v>
      </c>
      <c r="I67" s="8">
        <f>IF(I66-H67&lt;1,0,I66-H67)</f>
        <v>473337.69266779057</v>
      </c>
      <c r="J67" s="8"/>
      <c r="N67" s="5"/>
      <c r="AB67" s="2" t="s">
        <v>0</v>
      </c>
      <c r="CA67" s="1">
        <f>SUM(CA66+1)</f>
        <v>39</v>
      </c>
      <c r="CB67" s="14">
        <f>IF(CH66&lt;1,"",$CE$7)</f>
        <v>7.0000000000000007E-2</v>
      </c>
      <c r="CC67" s="12">
        <f>IF(CH66&lt;1,"",(CH66*(CB67*30)/360))</f>
        <v>3378.3487440741619</v>
      </c>
      <c r="CD67" s="13">
        <f>IF(CH66&lt;1,"",$CE$9)</f>
        <v>3991.8149710750995</v>
      </c>
      <c r="CE67" s="12">
        <f>IF(CH66&lt;1,"",$CE$12)</f>
        <v>0</v>
      </c>
      <c r="CF67" s="12">
        <f>IF(CH66&lt;1,0,CF55)</f>
        <v>0</v>
      </c>
      <c r="CG67" s="12">
        <f>IF(CH66&lt;1,0,(CD67+CE67+CF67)-CC67)</f>
        <v>613.46622700093758</v>
      </c>
      <c r="CH67" s="12">
        <f>IF(CH66-CG67&lt;1,0,CH66-CG67)</f>
        <v>578532.03275714116</v>
      </c>
    </row>
    <row r="68" spans="1:86" x14ac:dyDescent="0.25">
      <c r="A68" s="11">
        <f>IF(I67&lt;1,"",A67+1)</f>
        <v>34</v>
      </c>
      <c r="B68" s="10">
        <f>IF(I67&lt;1,"",$E$7)</f>
        <v>7.0000000000000007E-2</v>
      </c>
      <c r="C68" s="8">
        <f>IF(I67&lt;1,0,(I67*(B68*30)/360))</f>
        <v>2761.1365405621118</v>
      </c>
      <c r="D68" s="9">
        <f>IF(I67 &gt; 1, IF(I67-D67&lt;1,(I67+C68),$E$9), 0)</f>
        <v>3991.8149710750995</v>
      </c>
      <c r="E68" s="8">
        <f>IF(I67&lt;1,"",$E$12)</f>
        <v>3000</v>
      </c>
      <c r="F68" s="8"/>
      <c r="G68" s="8">
        <f>IF(I67&gt;1,IF(G56&gt;1,IF(I67&lt;$E$13,(I67-D68+C68),G56),0),0)</f>
        <v>0</v>
      </c>
      <c r="H68" s="8">
        <f>IF(I67&lt;1,0,IF((D68+E68+G68)-C68&gt;=(I67),(I67),(D68+E68+G68)-C68))</f>
        <v>4230.6784305129877</v>
      </c>
      <c r="I68" s="8">
        <f>IF(I67-H68&lt;1,0,I67-H68)</f>
        <v>469107.01423727756</v>
      </c>
      <c r="J68" s="8"/>
      <c r="N68" s="5"/>
      <c r="AB68" s="2" t="s">
        <v>0</v>
      </c>
      <c r="CA68" s="1">
        <f>SUM(CA67+1)</f>
        <v>40</v>
      </c>
      <c r="CB68" s="14">
        <f>IF(CH67&lt;1,"",$CE$7)</f>
        <v>7.0000000000000007E-2</v>
      </c>
      <c r="CC68" s="12">
        <f>IF(CH67&lt;1,"",(CH67*(CB68*30)/360))</f>
        <v>3374.7701910833234</v>
      </c>
      <c r="CD68" s="13">
        <f>IF(CH67&lt;1,"",$CE$9)</f>
        <v>3991.8149710750995</v>
      </c>
      <c r="CE68" s="12">
        <f>IF(CH67&lt;1,"",$CE$12)</f>
        <v>0</v>
      </c>
      <c r="CF68" s="12">
        <f>IF(CH67&lt;1,0,CF56)</f>
        <v>0</v>
      </c>
      <c r="CG68" s="12">
        <f>IF(CH67&lt;1,0,(CD68+CE68+CF68)-CC68)</f>
        <v>617.04477999177607</v>
      </c>
      <c r="CH68" s="12">
        <f>IF(CH67-CG68&lt;1,0,CH67-CG68)</f>
        <v>577914.98797714943</v>
      </c>
    </row>
    <row r="69" spans="1:86" x14ac:dyDescent="0.25">
      <c r="A69" s="11">
        <f>IF(I68&lt;1,"",A68+1)</f>
        <v>35</v>
      </c>
      <c r="B69" s="10">
        <f>IF(I68&lt;1,"",$E$7)</f>
        <v>7.0000000000000007E-2</v>
      </c>
      <c r="C69" s="8">
        <f>IF(I68&lt;1,0,(I68*(B69*30)/360))</f>
        <v>2736.4575830507861</v>
      </c>
      <c r="D69" s="9">
        <f>IF(I68 &gt; 1, IF(I68-D68&lt;1,(I68+C69),$E$9), 0)</f>
        <v>3991.8149710750995</v>
      </c>
      <c r="E69" s="8">
        <f>IF(I68&lt;1,"",$E$12)</f>
        <v>3000</v>
      </c>
      <c r="F69" s="8"/>
      <c r="G69" s="8">
        <f>IF(I68&gt;1,IF(G57&gt;1,IF(I68&lt;$E$13,(I68-D69+C69),G57),0),0)</f>
        <v>0</v>
      </c>
      <c r="H69" s="8">
        <f>IF(I68&lt;1,0,IF((D69+E69+G69)-C69&gt;=(I68),(I68),(D69+E69+G69)-C69))</f>
        <v>4255.357388024313</v>
      </c>
      <c r="I69" s="8">
        <f>IF(I68-H69&lt;1,0,I68-H69)</f>
        <v>464851.65684925322</v>
      </c>
      <c r="J69" s="8"/>
      <c r="N69" s="5"/>
      <c r="AB69" s="2" t="s">
        <v>0</v>
      </c>
      <c r="CA69" s="1">
        <f>SUM(CA68+1)</f>
        <v>41</v>
      </c>
      <c r="CB69" s="14">
        <f>IF(CH68&lt;1,"",$CE$7)</f>
        <v>7.0000000000000007E-2</v>
      </c>
      <c r="CC69" s="12">
        <f>IF(CH68&lt;1,"",(CH68*(CB69*30)/360))</f>
        <v>3371.1707632000384</v>
      </c>
      <c r="CD69" s="13">
        <f>IF(CH68&lt;1,"",$CE$9)</f>
        <v>3991.8149710750995</v>
      </c>
      <c r="CE69" s="12">
        <f>IF(CH68&lt;1,"",$CE$12)</f>
        <v>0</v>
      </c>
      <c r="CF69" s="12">
        <f>IF(CH68&lt;1,0,CF57)</f>
        <v>0</v>
      </c>
      <c r="CG69" s="12">
        <f>IF(CH68&lt;1,0,(CD69+CE69+CF69)-CC69)</f>
        <v>620.64420787506106</v>
      </c>
      <c r="CH69" s="12">
        <f>IF(CH68-CG69&lt;1,0,CH68-CG69)</f>
        <v>577294.34376927442</v>
      </c>
    </row>
    <row r="70" spans="1:86" x14ac:dyDescent="0.25">
      <c r="A70" s="11">
        <f>IF(I69&lt;1,"",A69+1)</f>
        <v>36</v>
      </c>
      <c r="B70" s="10">
        <f>IF(I69&lt;1,"",$E$7)</f>
        <v>7.0000000000000007E-2</v>
      </c>
      <c r="C70" s="8">
        <f>IF(I69&lt;1,0,(I69*(B70*30)/360))</f>
        <v>2711.6346649539773</v>
      </c>
      <c r="D70" s="9">
        <f>IF(I69 &gt; 1, IF(I69-D69&lt;1,(I69+C70),$E$9), 0)</f>
        <v>3991.8149710750995</v>
      </c>
      <c r="E70" s="8">
        <f>IF(I69&lt;1,"",$E$12)</f>
        <v>3000</v>
      </c>
      <c r="F70" s="8"/>
      <c r="G70" s="8">
        <f>IF(I69&gt;1,IF(G58&gt;1,IF(I69&lt;$E$13,(I69-D70+C70),G58),0),0)</f>
        <v>0</v>
      </c>
      <c r="H70" s="8">
        <f>IF(I69&lt;1,0,IF((D70+E70+G70)-C70&gt;=(I69),(I69),(D70+E70+G70)-C70))</f>
        <v>4280.1803061211222</v>
      </c>
      <c r="I70" s="8">
        <f>IF(I69-H70&lt;1,0,I69-H70)</f>
        <v>460571.4765431321</v>
      </c>
      <c r="J70" s="8"/>
      <c r="N70" s="5" t="s">
        <v>0</v>
      </c>
      <c r="AB70" s="2" t="s">
        <v>0</v>
      </c>
      <c r="CA70" s="1">
        <f>SUM(CA69+1)</f>
        <v>42</v>
      </c>
      <c r="CB70" s="14">
        <f>IF(CH69&lt;1,"",$CE$7)</f>
        <v>7.0000000000000007E-2</v>
      </c>
      <c r="CC70" s="12">
        <f>IF(CH69&lt;1,"",(CH69*(CB70*30)/360))</f>
        <v>3367.5503386541013</v>
      </c>
      <c r="CD70" s="13">
        <f>IF(CH69&lt;1,"",$CE$9)</f>
        <v>3991.8149710750995</v>
      </c>
      <c r="CE70" s="12">
        <f>IF(CH69&lt;1,"",$CE$12)</f>
        <v>0</v>
      </c>
      <c r="CF70" s="12">
        <f>IF(CH69&lt;1,0,CF58)</f>
        <v>0</v>
      </c>
      <c r="CG70" s="12">
        <f>IF(CH69&lt;1,0,(CD70+CE70+CF70)-CC70)</f>
        <v>624.26463242099817</v>
      </c>
      <c r="CH70" s="12">
        <f>IF(CH69-CG70&lt;1,0,CH69-CG70)</f>
        <v>576670.07913685346</v>
      </c>
    </row>
    <row r="71" spans="1:86" x14ac:dyDescent="0.25">
      <c r="A71" s="11">
        <f>IF(I70&lt;1,"",A70+1)</f>
        <v>37</v>
      </c>
      <c r="B71" s="10">
        <f>IF(I70&lt;1,"",$E$7)</f>
        <v>7.0000000000000007E-2</v>
      </c>
      <c r="C71" s="8">
        <f>IF(I70&lt;1,0,(I70*(B71*30)/360))</f>
        <v>2686.6669465016039</v>
      </c>
      <c r="D71" s="9">
        <f>IF(I70 &gt; 1, IF(I70-D70&lt;1,(I70+C71),$E$9), 0)</f>
        <v>3991.8149710750995</v>
      </c>
      <c r="E71" s="8">
        <f>IF(I70&lt;1,"",$E$12)</f>
        <v>3000</v>
      </c>
      <c r="F71" s="8"/>
      <c r="G71" s="8">
        <f>IF(I70&gt;1,IF(G59&gt;1,IF(I70&lt;$E$13,(I70-D71+C71),G59),0),0)</f>
        <v>0</v>
      </c>
      <c r="H71" s="8">
        <f>IF(I70&lt;1,0,IF((D71+E71+G71)-C71&gt;=(I70),(I70),(D71+E71+G71)-C71))</f>
        <v>4305.1480245734956</v>
      </c>
      <c r="I71" s="8">
        <f>IF(I70-H71&lt;1,0,I70-H71)</f>
        <v>456266.32851855858</v>
      </c>
      <c r="J71" s="8"/>
      <c r="N71" s="5"/>
      <c r="AB71" s="2" t="s">
        <v>0</v>
      </c>
      <c r="CA71" s="1">
        <f>SUM(CA70+1)</f>
        <v>43</v>
      </c>
      <c r="CB71" s="14">
        <f>IF(CH70&lt;1,"",$CE$7)</f>
        <v>7.0000000000000007E-2</v>
      </c>
      <c r="CC71" s="12">
        <f>IF(CH70&lt;1,"",(CH70*(CB71*30)/360))</f>
        <v>3363.9087949649788</v>
      </c>
      <c r="CD71" s="13">
        <f>IF(CH70&lt;1,"",$CE$9)</f>
        <v>3991.8149710750995</v>
      </c>
      <c r="CE71" s="12">
        <f>IF(CH70&lt;1,"",$CE$12)</f>
        <v>0</v>
      </c>
      <c r="CF71" s="12">
        <f>IF(CH70&lt;1,0,CF59)</f>
        <v>0</v>
      </c>
      <c r="CG71" s="12">
        <f>IF(CH70&lt;1,0,(CD71+CE71+CF71)-CC71)</f>
        <v>627.90617611012067</v>
      </c>
      <c r="CH71" s="12">
        <f>IF(CH70-CG71&lt;1,0,CH70-CG71)</f>
        <v>576042.17296074331</v>
      </c>
    </row>
    <row r="72" spans="1:86" x14ac:dyDescent="0.25">
      <c r="A72" s="11">
        <f>IF(I71&lt;1,"",A71+1)</f>
        <v>38</v>
      </c>
      <c r="B72" s="10">
        <f>IF(I71&lt;1,"",$E$7)</f>
        <v>7.0000000000000007E-2</v>
      </c>
      <c r="C72" s="8">
        <f>IF(I71&lt;1,0,(I71*(B72*30)/360))</f>
        <v>2661.5535830249255</v>
      </c>
      <c r="D72" s="9">
        <f>IF(I71 &gt; 1, IF(I71-D71&lt;1,(I71+C72),$E$9), 0)</f>
        <v>3991.8149710750995</v>
      </c>
      <c r="E72" s="8">
        <f>IF(I71&lt;1,"",$E$12)</f>
        <v>3000</v>
      </c>
      <c r="F72" s="8"/>
      <c r="G72" s="8">
        <f>IF(I71&gt;1,IF(G60&gt;1,IF(I71&lt;$E$13,(I71-D72+C72),G60),0),0)</f>
        <v>0</v>
      </c>
      <c r="H72" s="8">
        <f>IF(I71&lt;1,0,IF((D72+E72+G72)-C72&gt;=(I71),(I71),(D72+E72+G72)-C72))</f>
        <v>4330.261388050174</v>
      </c>
      <c r="I72" s="8">
        <f>IF(I71-H72&lt;1,0,I71-H72)</f>
        <v>451936.06713050843</v>
      </c>
      <c r="J72" s="8"/>
      <c r="N72" s="5"/>
      <c r="AB72" s="2" t="s">
        <v>0</v>
      </c>
      <c r="CA72" s="1">
        <f>SUM(CA71+1)</f>
        <v>44</v>
      </c>
      <c r="CB72" s="14">
        <f>IF(CH71&lt;1,"",$CE$7)</f>
        <v>7.0000000000000007E-2</v>
      </c>
      <c r="CC72" s="12">
        <f>IF(CH71&lt;1,"",(CH71*(CB72*30)/360))</f>
        <v>3360.2460089376696</v>
      </c>
      <c r="CD72" s="13">
        <f>IF(CH71&lt;1,"",$CE$9)</f>
        <v>3991.8149710750995</v>
      </c>
      <c r="CE72" s="12">
        <f>IF(CH71&lt;1,"",$CE$12)</f>
        <v>0</v>
      </c>
      <c r="CF72" s="12">
        <f>IF(CH71&lt;1,0,CF60)</f>
        <v>0</v>
      </c>
      <c r="CG72" s="12">
        <f>IF(CH71&lt;1,0,(CD72+CE72+CF72)-CC72)</f>
        <v>631.56896213742993</v>
      </c>
      <c r="CH72" s="12">
        <f>IF(CH71-CG72&lt;1,0,CH71-CG72)</f>
        <v>575410.60399860586</v>
      </c>
    </row>
    <row r="73" spans="1:86" x14ac:dyDescent="0.25">
      <c r="A73" s="11">
        <f>IF(I72&lt;1,"",A72+1)</f>
        <v>39</v>
      </c>
      <c r="B73" s="10">
        <f>IF(I72&lt;1,"",$E$7)</f>
        <v>7.0000000000000007E-2</v>
      </c>
      <c r="C73" s="8">
        <f>IF(I72&lt;1,0,(I72*(B73*30)/360))</f>
        <v>2636.2937249279657</v>
      </c>
      <c r="D73" s="9">
        <f>IF(I72 &gt; 1, IF(I72-D72&lt;1,(I72+C73),$E$9), 0)</f>
        <v>3991.8149710750995</v>
      </c>
      <c r="E73" s="8">
        <f>IF(I72&lt;1,"",$E$12)</f>
        <v>3000</v>
      </c>
      <c r="F73" s="8"/>
      <c r="G73" s="8">
        <f>IF(I72&gt;1,IF(G61&gt;1,IF(I72&lt;$E$13,(I72-D73+C73),G61),0),0)</f>
        <v>0</v>
      </c>
      <c r="H73" s="8">
        <f>IF(I72&lt;1,0,IF((D73+E73+G73)-C73&gt;=(I72),(I72),(D73+E73+G73)-C73))</f>
        <v>4355.5212461471338</v>
      </c>
      <c r="I73" s="8">
        <f>IF(I72-H73&lt;1,0,I72-H73)</f>
        <v>447580.54588436132</v>
      </c>
      <c r="J73" s="8"/>
      <c r="N73" s="5"/>
      <c r="AB73" s="2" t="s">
        <v>0</v>
      </c>
      <c r="CA73" s="1">
        <f>SUM(CA72+1)</f>
        <v>45</v>
      </c>
      <c r="CB73" s="14">
        <f>IF(CH72&lt;1,"",$CE$7)</f>
        <v>7.0000000000000007E-2</v>
      </c>
      <c r="CC73" s="12">
        <f>IF(CH72&lt;1,"",(CH72*(CB73*30)/360))</f>
        <v>3356.5618566585345</v>
      </c>
      <c r="CD73" s="13">
        <f>IF(CH72&lt;1,"",$CE$9)</f>
        <v>3991.8149710750995</v>
      </c>
      <c r="CE73" s="12">
        <f>IF(CH72&lt;1,"",$CE$12)</f>
        <v>0</v>
      </c>
      <c r="CF73" s="12">
        <f>IF(CH72&lt;1,0,CF61)</f>
        <v>0</v>
      </c>
      <c r="CG73" s="12">
        <f>IF(CH72&lt;1,0,(CD73+CE73+CF73)-CC73)</f>
        <v>635.25311441656504</v>
      </c>
      <c r="CH73" s="12">
        <f>IF(CH72-CG73&lt;1,0,CH72-CG73)</f>
        <v>574775.35088418925</v>
      </c>
    </row>
    <row r="74" spans="1:86" x14ac:dyDescent="0.25">
      <c r="A74" s="11">
        <f>IF(I73&lt;1,"",A73+1)</f>
        <v>40</v>
      </c>
      <c r="B74" s="10">
        <f>IF(I73&lt;1,"",$E$7)</f>
        <v>7.0000000000000007E-2</v>
      </c>
      <c r="C74" s="8">
        <f>IF(I73&lt;1,0,(I73*(B74*30)/360))</f>
        <v>2610.8865176587742</v>
      </c>
      <c r="D74" s="9">
        <f>IF(I73 &gt; 1, IF(I73-D73&lt;1,(I73+C74),$E$9), 0)</f>
        <v>3991.8149710750995</v>
      </c>
      <c r="E74" s="8">
        <f>IF(I73&lt;1,"",$E$12)</f>
        <v>3000</v>
      </c>
      <c r="F74" s="8"/>
      <c r="G74" s="8">
        <f>IF(I73&gt;1,IF(G62&gt;1,IF(I73&lt;$E$13,(I73-D74+C74),G62),0),0)</f>
        <v>0</v>
      </c>
      <c r="H74" s="8">
        <f>IF(I73&lt;1,0,IF((D74+E74+G74)-C74&gt;=(I73),(I73),(D74+E74+G74)-C74))</f>
        <v>4380.9284534163253</v>
      </c>
      <c r="I74" s="8">
        <f>IF(I73-H74&lt;1,0,I73-H74)</f>
        <v>443199.61743094499</v>
      </c>
      <c r="J74" s="8"/>
      <c r="N74" s="5"/>
      <c r="AB74" s="2" t="s">
        <v>0</v>
      </c>
      <c r="CA74" s="1">
        <f>SUM(CA73+1)</f>
        <v>46</v>
      </c>
      <c r="CB74" s="14">
        <f>IF(CH73&lt;1,"",$CE$7)</f>
        <v>7.0000000000000007E-2</v>
      </c>
      <c r="CC74" s="12">
        <f>IF(CH73&lt;1,"",(CH73*(CB74*30)/360))</f>
        <v>3352.856213491104</v>
      </c>
      <c r="CD74" s="13">
        <f>IF(CH73&lt;1,"",$CE$9)</f>
        <v>3991.8149710750995</v>
      </c>
      <c r="CE74" s="12">
        <f>IF(CH73&lt;1,"",$CE$12)</f>
        <v>0</v>
      </c>
      <c r="CF74" s="12">
        <f>IF(CH73&lt;1,0,CF62)</f>
        <v>0</v>
      </c>
      <c r="CG74" s="12">
        <f>IF(CH73&lt;1,0,(CD74+CE74+CF74)-CC74)</f>
        <v>638.95875758399552</v>
      </c>
      <c r="CH74" s="12">
        <f>IF(CH73-CG74&lt;1,0,CH73-CG74)</f>
        <v>574136.39212660526</v>
      </c>
    </row>
    <row r="75" spans="1:86" x14ac:dyDescent="0.25">
      <c r="A75" s="11">
        <f>IF(I74&lt;1,"",A74+1)</f>
        <v>41</v>
      </c>
      <c r="B75" s="10">
        <f>IF(I74&lt;1,"",$E$7)</f>
        <v>7.0000000000000007E-2</v>
      </c>
      <c r="C75" s="8">
        <f>IF(I74&lt;1,0,(I74*(B75*30)/360))</f>
        <v>2585.3311016805123</v>
      </c>
      <c r="D75" s="9">
        <f>IF(I74 &gt; 1, IF(I74-D74&lt;1,(I74+C75),$E$9), 0)</f>
        <v>3991.8149710750995</v>
      </c>
      <c r="E75" s="8">
        <f>IF(I74&lt;1,"",$E$12)</f>
        <v>3000</v>
      </c>
      <c r="F75" s="8"/>
      <c r="G75" s="8">
        <f>IF(I74&gt;1,IF(G63&gt;1,IF(I74&lt;$E$13,(I74-D75+C75),G63),0),0)</f>
        <v>0</v>
      </c>
      <c r="H75" s="8">
        <f>IF(I74&lt;1,0,IF((D75+E75+G75)-C75&gt;=(I74),(I74),(D75+E75+G75)-C75))</f>
        <v>4406.4838693945876</v>
      </c>
      <c r="I75" s="8">
        <f>IF(I74-H75&lt;1,0,I74-H75)</f>
        <v>438793.13356155041</v>
      </c>
      <c r="J75" s="8"/>
      <c r="N75" s="5"/>
      <c r="AB75" s="2" t="s">
        <v>0</v>
      </c>
      <c r="CA75" s="1">
        <f>SUM(CA74+1)</f>
        <v>47</v>
      </c>
      <c r="CB75" s="14">
        <f>IF(CH74&lt;1,"",$CE$7)</f>
        <v>7.0000000000000007E-2</v>
      </c>
      <c r="CC75" s="12">
        <f>IF(CH74&lt;1,"",(CH74*(CB75*30)/360))</f>
        <v>3349.128954071864</v>
      </c>
      <c r="CD75" s="13">
        <f>IF(CH74&lt;1,"",$CE$9)</f>
        <v>3991.8149710750995</v>
      </c>
      <c r="CE75" s="12">
        <f>IF(CH74&lt;1,"",$CE$12)</f>
        <v>0</v>
      </c>
      <c r="CF75" s="12">
        <f>IF(CH74&lt;1,0,CF63)</f>
        <v>0</v>
      </c>
      <c r="CG75" s="12">
        <f>IF(CH74&lt;1,0,(CD75+CE75+CF75)-CC75)</f>
        <v>642.68601700323552</v>
      </c>
      <c r="CH75" s="12">
        <f>IF(CH74-CG75&lt;1,0,CH74-CG75)</f>
        <v>573493.706109602</v>
      </c>
    </row>
    <row r="76" spans="1:86" x14ac:dyDescent="0.25">
      <c r="A76" s="11">
        <f>IF(I75&lt;1,"",A75+1)</f>
        <v>42</v>
      </c>
      <c r="B76" s="10">
        <f>IF(I75&lt;1,"",$E$7)</f>
        <v>7.0000000000000007E-2</v>
      </c>
      <c r="C76" s="8">
        <f>IF(I75&lt;1,0,(I75*(B76*30)/360))</f>
        <v>2559.6266124423773</v>
      </c>
      <c r="D76" s="9">
        <f>IF(I75 &gt; 1, IF(I75-D75&lt;1,(I75+C76),$E$9), 0)</f>
        <v>3991.8149710750995</v>
      </c>
      <c r="E76" s="8">
        <f>IF(I75&lt;1,"",$E$12)</f>
        <v>3000</v>
      </c>
      <c r="F76" s="8"/>
      <c r="G76" s="8">
        <f>IF(I75&gt;1,IF(G64&gt;1,IF(I75&lt;$E$13,(I75-D76+C76),G64),0),0)</f>
        <v>0</v>
      </c>
      <c r="H76" s="8">
        <f>IF(I75&lt;1,0,IF((D76+E76+G76)-C76&gt;=(I75),(I75),(D76+E76+G76)-C76))</f>
        <v>4432.1883586327222</v>
      </c>
      <c r="I76" s="8">
        <f>IF(I75-H76&lt;1,0,I75-H76)</f>
        <v>434360.94520291768</v>
      </c>
      <c r="J76" s="8"/>
      <c r="N76" s="5"/>
      <c r="AB76" s="2" t="s">
        <v>0</v>
      </c>
      <c r="CA76" s="1">
        <f>SUM(CA75+1)</f>
        <v>48</v>
      </c>
      <c r="CB76" s="14">
        <f>IF(CH75&lt;1,"",$CE$7)</f>
        <v>7.0000000000000007E-2</v>
      </c>
      <c r="CC76" s="12">
        <f>IF(CH75&lt;1,"",(CH75*(CB76*30)/360))</f>
        <v>3345.379952306012</v>
      </c>
      <c r="CD76" s="13">
        <f>IF(CH75&lt;1,"",$CE$9)</f>
        <v>3991.8149710750995</v>
      </c>
      <c r="CE76" s="12">
        <f>IF(CH75&lt;1,"",$CE$12)</f>
        <v>0</v>
      </c>
      <c r="CF76" s="12">
        <f>IF(CH75&lt;1,0,CF64)</f>
        <v>0</v>
      </c>
      <c r="CG76" s="12">
        <f>IF(CH75&lt;1,0,(CD76+CE76+CF76)-CC76)</f>
        <v>646.43501876908749</v>
      </c>
      <c r="CH76" s="12">
        <f>IF(CH75-CG76&lt;1,0,CH75-CG76)</f>
        <v>572847.27109083289</v>
      </c>
    </row>
    <row r="77" spans="1:86" x14ac:dyDescent="0.25">
      <c r="A77" s="11">
        <f>IF(I76&lt;1,"",A76+1)</f>
        <v>43</v>
      </c>
      <c r="B77" s="10">
        <f>IF(I76&lt;1,"",$E$7)</f>
        <v>7.0000000000000007E-2</v>
      </c>
      <c r="C77" s="8">
        <f>IF(I76&lt;1,0,(I76*(B77*30)/360))</f>
        <v>2533.7721803503532</v>
      </c>
      <c r="D77" s="9">
        <f>IF(I76 &gt; 1, IF(I76-D76&lt;1,(I76+C77),$E$9), 0)</f>
        <v>3991.8149710750995</v>
      </c>
      <c r="E77" s="8">
        <f>IF(I76&lt;1,"",$E$12)</f>
        <v>3000</v>
      </c>
      <c r="F77" s="8"/>
      <c r="G77" s="8">
        <f>IF(I76&gt;1,IF(G65&gt;1,IF(I76&lt;$E$13,(I76-D77+C77),G65),0),0)</f>
        <v>0</v>
      </c>
      <c r="H77" s="8">
        <f>IF(I76&lt;1,0,IF((D77+E77+G77)-C77&gt;=(I76),(I76),(D77+E77+G77)-C77))</f>
        <v>4458.0427907247467</v>
      </c>
      <c r="I77" s="8">
        <f>IF(I76-H77&lt;1,0,I76-H77)</f>
        <v>429902.90241219295</v>
      </c>
      <c r="J77" s="8"/>
      <c r="N77" s="5"/>
      <c r="AB77" s="2" t="s">
        <v>0</v>
      </c>
      <c r="CA77" s="1">
        <f>SUM(CA76+1)</f>
        <v>49</v>
      </c>
      <c r="CB77" s="14">
        <f>IF(CH76&lt;1,"",$CE$7)</f>
        <v>7.0000000000000007E-2</v>
      </c>
      <c r="CC77" s="12">
        <f>IF(CH76&lt;1,"",(CH76*(CB77*30)/360))</f>
        <v>3341.6090813631922</v>
      </c>
      <c r="CD77" s="13">
        <f>IF(CH76&lt;1,"",$CE$9)</f>
        <v>3991.8149710750995</v>
      </c>
      <c r="CE77" s="12">
        <f>IF(CH76&lt;1,"",$CE$12)</f>
        <v>0</v>
      </c>
      <c r="CF77" s="12">
        <f>IF(CH76&lt;1,0,CF65)</f>
        <v>0</v>
      </c>
      <c r="CG77" s="12">
        <f>IF(CH76&lt;1,0,(CD77+CE77+CF77)-CC77)</f>
        <v>650.20588971190728</v>
      </c>
      <c r="CH77" s="12">
        <f>IF(CH76-CG77&lt;1,0,CH76-CG77)</f>
        <v>572197.06520112103</v>
      </c>
    </row>
    <row r="78" spans="1:86" x14ac:dyDescent="0.25">
      <c r="A78" s="11">
        <f>IF(I77&lt;1,"",A77+1)</f>
        <v>44</v>
      </c>
      <c r="B78" s="10">
        <f>IF(I77&lt;1,"",$E$7)</f>
        <v>7.0000000000000007E-2</v>
      </c>
      <c r="C78" s="8">
        <f>IF(I77&lt;1,0,(I77*(B78*30)/360))</f>
        <v>2507.7669307377923</v>
      </c>
      <c r="D78" s="9">
        <f>IF(I77 &gt; 1, IF(I77-D77&lt;1,(I77+C78),$E$9), 0)</f>
        <v>3991.8149710750995</v>
      </c>
      <c r="E78" s="8">
        <f>IF(I77&lt;1,"",$E$12)</f>
        <v>3000</v>
      </c>
      <c r="F78" s="8"/>
      <c r="G78" s="8">
        <f>IF(I77&gt;1,IF(G66&gt;1,IF(I77&lt;$E$13,(I77-D78+C78),G66),0),0)</f>
        <v>0</v>
      </c>
      <c r="H78" s="8">
        <f>IF(I77&lt;1,0,IF((D78+E78+G78)-C78&gt;=(I77),(I77),(D78+E78+G78)-C78))</f>
        <v>4484.0480403373076</v>
      </c>
      <c r="I78" s="8">
        <f>IF(I77-H78&lt;1,0,I77-H78)</f>
        <v>425418.85437185562</v>
      </c>
      <c r="J78" s="8"/>
      <c r="N78" s="5"/>
      <c r="AB78" s="2" t="s">
        <v>0</v>
      </c>
      <c r="CA78" s="1">
        <f>SUM(CA77+1)</f>
        <v>50</v>
      </c>
      <c r="CB78" s="14">
        <f>IF(CH77&lt;1,"",$CE$7)</f>
        <v>7.0000000000000007E-2</v>
      </c>
      <c r="CC78" s="12">
        <f>IF(CH77&lt;1,"",(CH77*(CB78*30)/360))</f>
        <v>3337.8162136732062</v>
      </c>
      <c r="CD78" s="13">
        <f>IF(CH77&lt;1,"",$CE$9)</f>
        <v>3991.8149710750995</v>
      </c>
      <c r="CE78" s="12">
        <f>IF(CH77&lt;1,"",$CE$12)</f>
        <v>0</v>
      </c>
      <c r="CF78" s="12">
        <f>IF(CH77&lt;1,0,CF66)</f>
        <v>0</v>
      </c>
      <c r="CG78" s="12">
        <f>IF(CH77&lt;1,0,(CD78+CE78+CF78)-CC78)</f>
        <v>653.99875740189327</v>
      </c>
      <c r="CH78" s="12">
        <f>IF(CH77-CG78&lt;1,0,CH77-CG78)</f>
        <v>571543.06644371909</v>
      </c>
    </row>
    <row r="79" spans="1:86" x14ac:dyDescent="0.25">
      <c r="A79" s="11">
        <f>IF(I78&lt;1,"",A78+1)</f>
        <v>45</v>
      </c>
      <c r="B79" s="10">
        <f>IF(I78&lt;1,"",$E$7)</f>
        <v>7.0000000000000007E-2</v>
      </c>
      <c r="C79" s="8">
        <f>IF(I78&lt;1,0,(I78*(B79*30)/360))</f>
        <v>2481.6099838358246</v>
      </c>
      <c r="D79" s="9">
        <f>IF(I78 &gt; 1, IF(I78-D78&lt;1,(I78+C79),$E$9), 0)</f>
        <v>3991.8149710750995</v>
      </c>
      <c r="E79" s="8">
        <f>IF(I78&lt;1,"",$E$12)</f>
        <v>3000</v>
      </c>
      <c r="F79" s="8"/>
      <c r="G79" s="8">
        <f>IF(I78&gt;1,IF(G67&gt;1,IF(I78&lt;$E$13,(I78-D79+C79),G67),0),0)</f>
        <v>0</v>
      </c>
      <c r="H79" s="8">
        <f>IF(I78&lt;1,0,IF((D79+E79+G79)-C79&gt;=(I78),(I78),(D79+E79+G79)-C79))</f>
        <v>4510.2049872392745</v>
      </c>
      <c r="I79" s="8">
        <f>IF(I78-H79&lt;1,0,I78-H79)</f>
        <v>420908.64938461635</v>
      </c>
      <c r="J79" s="8"/>
      <c r="N79" s="5"/>
      <c r="AB79" s="2" t="s">
        <v>0</v>
      </c>
      <c r="CA79" s="1">
        <f>SUM(CA78+1)</f>
        <v>51</v>
      </c>
      <c r="CB79" s="14">
        <f>IF(CH78&lt;1,"",$CE$7)</f>
        <v>7.0000000000000007E-2</v>
      </c>
      <c r="CC79" s="12">
        <f>IF(CH78&lt;1,"",(CH78*(CB79*30)/360))</f>
        <v>3334.0012209216948</v>
      </c>
      <c r="CD79" s="13">
        <f>IF(CH78&lt;1,"",$CE$9)</f>
        <v>3991.8149710750995</v>
      </c>
      <c r="CE79" s="12">
        <f>IF(CH78&lt;1,"",$CE$12)</f>
        <v>0</v>
      </c>
      <c r="CF79" s="12">
        <f>IF(CH78&lt;1,0,CF67)</f>
        <v>0</v>
      </c>
      <c r="CG79" s="12">
        <f>IF(CH78&lt;1,0,(CD79+CE79+CF79)-CC79)</f>
        <v>657.81375015340473</v>
      </c>
      <c r="CH79" s="12">
        <f>IF(CH78-CG79&lt;1,0,CH78-CG79)</f>
        <v>570885.25269356568</v>
      </c>
    </row>
    <row r="80" spans="1:86" x14ac:dyDescent="0.25">
      <c r="A80" s="11">
        <f>IF(I79&lt;1,"",A79+1)</f>
        <v>46</v>
      </c>
      <c r="B80" s="10">
        <f>IF(I79&lt;1,"",$E$7)</f>
        <v>7.0000000000000007E-2</v>
      </c>
      <c r="C80" s="8">
        <f>IF(I79&lt;1,0,(I79*(B80*30)/360))</f>
        <v>2455.3004547435953</v>
      </c>
      <c r="D80" s="9">
        <f>IF(I79 &gt; 1, IF(I79-D79&lt;1,(I79+C80),$E$9), 0)</f>
        <v>3991.8149710750995</v>
      </c>
      <c r="E80" s="8">
        <f>IF(I79&lt;1,"",$E$12)</f>
        <v>3000</v>
      </c>
      <c r="F80" s="8"/>
      <c r="G80" s="8">
        <f>IF(I79&gt;1,IF(G68&gt;1,IF(I79&lt;$E$13,(I79-D80+C80),G68),0),0)</f>
        <v>0</v>
      </c>
      <c r="H80" s="8">
        <f>IF(I79&lt;1,0,IF((D80+E80+G80)-C80&gt;=(I79),(I79),(D80+E80+G80)-C80))</f>
        <v>4536.5145163315046</v>
      </c>
      <c r="I80" s="8">
        <f>IF(I79-H80&lt;1,0,I79-H80)</f>
        <v>416372.13486828486</v>
      </c>
      <c r="J80" s="8"/>
      <c r="N80" s="5"/>
      <c r="AB80" s="2" t="s">
        <v>0</v>
      </c>
      <c r="CA80" s="1">
        <f>SUM(CA79+1)</f>
        <v>52</v>
      </c>
      <c r="CB80" s="14">
        <f>IF(CH79&lt;1,"",$CE$7)</f>
        <v>7.0000000000000007E-2</v>
      </c>
      <c r="CC80" s="12">
        <f>IF(CH79&lt;1,"",(CH79*(CB80*30)/360))</f>
        <v>3330.1639740457999</v>
      </c>
      <c r="CD80" s="13">
        <f>IF(CH79&lt;1,"",$CE$9)</f>
        <v>3991.8149710750995</v>
      </c>
      <c r="CE80" s="12">
        <f>IF(CH79&lt;1,"",$CE$12)</f>
        <v>0</v>
      </c>
      <c r="CF80" s="12">
        <f>IF(CH79&lt;1,0,CF68)</f>
        <v>0</v>
      </c>
      <c r="CG80" s="12">
        <f>IF(CH79&lt;1,0,(CD80+CE80+CF80)-CC80)</f>
        <v>661.65099702929956</v>
      </c>
      <c r="CH80" s="12">
        <f>IF(CH79-CG80&lt;1,0,CH79-CG80)</f>
        <v>570223.60169653641</v>
      </c>
    </row>
    <row r="81" spans="1:86" x14ac:dyDescent="0.25">
      <c r="A81" s="11">
        <f>IF(I80&lt;1,"",A80+1)</f>
        <v>47</v>
      </c>
      <c r="B81" s="10">
        <f>IF(I80&lt;1,"",$E$7)</f>
        <v>7.0000000000000007E-2</v>
      </c>
      <c r="C81" s="8">
        <f>IF(I80&lt;1,0,(I80*(B81*30)/360))</f>
        <v>2428.8374533983283</v>
      </c>
      <c r="D81" s="9">
        <f>IF(I80 &gt; 1, IF(I80-D80&lt;1,(I80+C81),$E$9), 0)</f>
        <v>3991.8149710750995</v>
      </c>
      <c r="E81" s="8">
        <f>IF(I80&lt;1,"",$E$12)</f>
        <v>3000</v>
      </c>
      <c r="F81" s="8"/>
      <c r="G81" s="8">
        <f>IF(I80&gt;1,IF(G69&gt;1,IF(I80&lt;$E$13,(I80-D81+C81),G69),0),0)</f>
        <v>0</v>
      </c>
      <c r="H81" s="8">
        <f>IF(I80&lt;1,0,IF((D81+E81+G81)-C81&gt;=(I80),(I80),(D81+E81+G81)-C81))</f>
        <v>4562.9775176767707</v>
      </c>
      <c r="I81" s="8">
        <f>IF(I80-H81&lt;1,0,I80-H81)</f>
        <v>411809.15735060809</v>
      </c>
      <c r="J81" s="8"/>
      <c r="N81" s="5"/>
      <c r="AB81" s="2" t="s">
        <v>0</v>
      </c>
      <c r="CA81" s="1">
        <f>SUM(CA80+1)</f>
        <v>53</v>
      </c>
      <c r="CB81" s="14">
        <f>IF(CH80&lt;1,"",$CE$7)</f>
        <v>7.0000000000000007E-2</v>
      </c>
      <c r="CC81" s="12">
        <f>IF(CH80&lt;1,"",(CH80*(CB81*30)/360))</f>
        <v>3326.3043432297959</v>
      </c>
      <c r="CD81" s="13">
        <f>IF(CH80&lt;1,"",$CE$9)</f>
        <v>3991.8149710750995</v>
      </c>
      <c r="CE81" s="12">
        <f>IF(CH80&lt;1,"",$CE$12)</f>
        <v>0</v>
      </c>
      <c r="CF81" s="12">
        <f>IF(CH80&lt;1,0,CF69)</f>
        <v>0</v>
      </c>
      <c r="CG81" s="12">
        <f>IF(CH80&lt;1,0,(CD81+CE81+CF81)-CC81)</f>
        <v>665.51062784530359</v>
      </c>
      <c r="CH81" s="12">
        <f>IF(CH80-CG81&lt;1,0,CH80-CG81)</f>
        <v>569558.09106869111</v>
      </c>
    </row>
    <row r="82" spans="1:86" x14ac:dyDescent="0.25">
      <c r="A82" s="11">
        <f>IF(I81&lt;1,"",A81+1)</f>
        <v>48</v>
      </c>
      <c r="B82" s="10">
        <f>IF(I81&lt;1,"",$E$7)</f>
        <v>7.0000000000000007E-2</v>
      </c>
      <c r="C82" s="8">
        <f>IF(I81&lt;1,0,(I81*(B82*30)/360))</f>
        <v>2402.2200845452139</v>
      </c>
      <c r="D82" s="9">
        <f>IF(I81 &gt; 1, IF(I81-D81&lt;1,(I81+C82),$E$9), 0)</f>
        <v>3991.8149710750995</v>
      </c>
      <c r="E82" s="8">
        <f>IF(I81&lt;1,"",$E$12)</f>
        <v>3000</v>
      </c>
      <c r="F82" s="8"/>
      <c r="G82" s="8">
        <f>IF(I81&gt;1,IF(G70&gt;1,IF(I81&lt;$E$13,(I81-D82+C82),G70),0),0)</f>
        <v>0</v>
      </c>
      <c r="H82" s="8">
        <f>IF(I81&lt;1,0,IF((D82+E82+G82)-C82&gt;=(I81),(I81),(D82+E82+G82)-C82))</f>
        <v>4589.5948865298851</v>
      </c>
      <c r="I82" s="8">
        <f>IF(I81-H82&lt;1,0,I81-H82)</f>
        <v>407219.56246407819</v>
      </c>
      <c r="J82" s="8"/>
      <c r="N82" s="5" t="s">
        <v>0</v>
      </c>
      <c r="AB82" s="2" t="s">
        <v>0</v>
      </c>
      <c r="CA82" s="1">
        <f>SUM(CA81+1)</f>
        <v>54</v>
      </c>
      <c r="CB82" s="14">
        <f>IF(CH81&lt;1,"",$CE$7)</f>
        <v>7.0000000000000007E-2</v>
      </c>
      <c r="CC82" s="12">
        <f>IF(CH81&lt;1,"",(CH81*(CB82*30)/360))</f>
        <v>3322.4221979006984</v>
      </c>
      <c r="CD82" s="13">
        <f>IF(CH81&lt;1,"",$CE$9)</f>
        <v>3991.8149710750995</v>
      </c>
      <c r="CE82" s="12">
        <f>IF(CH81&lt;1,"",$CE$12)</f>
        <v>0</v>
      </c>
      <c r="CF82" s="12">
        <f>IF(CH81&lt;1,0,CF70)</f>
        <v>0</v>
      </c>
      <c r="CG82" s="12">
        <f>IF(CH81&lt;1,0,(CD82+CE82+CF82)-CC82)</f>
        <v>669.3927731744011</v>
      </c>
      <c r="CH82" s="12">
        <f>IF(CH81-CG82&lt;1,0,CH81-CG82)</f>
        <v>568888.69829551666</v>
      </c>
    </row>
    <row r="83" spans="1:86" x14ac:dyDescent="0.25">
      <c r="A83" s="11">
        <f>IF(I82&lt;1,"",A82+1)</f>
        <v>49</v>
      </c>
      <c r="B83" s="10">
        <f>IF(I82&lt;1,"",$E$7)</f>
        <v>7.0000000000000007E-2</v>
      </c>
      <c r="C83" s="8">
        <f>IF(I82&lt;1,0,(I82*(B83*30)/360))</f>
        <v>2375.4474477071226</v>
      </c>
      <c r="D83" s="9">
        <f>IF(I82 &gt; 1, IF(I82-D82&lt;1,(I82+C83),$E$9), 0)</f>
        <v>3991.8149710750995</v>
      </c>
      <c r="E83" s="8">
        <f>IF(I82&lt;1,"",$E$12)</f>
        <v>3000</v>
      </c>
      <c r="F83" s="8"/>
      <c r="G83" s="8">
        <f>IF(I82&gt;1,IF(G71&gt;1,IF(I82&lt;$E$13,(I82-D83+C83),G71),0),0)</f>
        <v>0</v>
      </c>
      <c r="H83" s="8">
        <f>IF(I82&lt;1,0,IF((D83+E83+G83)-C83&gt;=(I82),(I82),(D83+E83+G83)-C83))</f>
        <v>4616.3675233679769</v>
      </c>
      <c r="I83" s="8">
        <f>IF(I82-H83&lt;1,0,I82-H83)</f>
        <v>402603.19494071021</v>
      </c>
      <c r="J83" s="8"/>
      <c r="N83" s="5"/>
      <c r="AB83" s="2" t="s">
        <v>0</v>
      </c>
      <c r="CA83" s="1">
        <f>SUM(CA82+1)</f>
        <v>55</v>
      </c>
      <c r="CB83" s="14">
        <f>IF(CH82&lt;1,"",$CE$7)</f>
        <v>7.0000000000000007E-2</v>
      </c>
      <c r="CC83" s="12">
        <f>IF(CH82&lt;1,"",(CH82*(CB83*30)/360))</f>
        <v>3318.5174067238477</v>
      </c>
      <c r="CD83" s="13">
        <f>IF(CH82&lt;1,"",$CE$9)</f>
        <v>3991.8149710750995</v>
      </c>
      <c r="CE83" s="12">
        <f>IF(CH82&lt;1,"",$CE$12)</f>
        <v>0</v>
      </c>
      <c r="CF83" s="12">
        <f>IF(CH82&lt;1,0,CF71)</f>
        <v>0</v>
      </c>
      <c r="CG83" s="12">
        <f>IF(CH82&lt;1,0,(CD83+CE83+CF83)-CC83)</f>
        <v>673.29756435125182</v>
      </c>
      <c r="CH83" s="12">
        <f>IF(CH82-CG83&lt;1,0,CH82-CG83)</f>
        <v>568215.40073116543</v>
      </c>
    </row>
    <row r="84" spans="1:86" x14ac:dyDescent="0.25">
      <c r="A84" s="11">
        <f>IF(I83&lt;1,"",A83+1)</f>
        <v>50</v>
      </c>
      <c r="B84" s="10">
        <f>IF(I83&lt;1,"",$E$7)</f>
        <v>7.0000000000000007E-2</v>
      </c>
      <c r="C84" s="8">
        <f>IF(I83&lt;1,0,(I83*(B84*30)/360))</f>
        <v>2348.5186371541431</v>
      </c>
      <c r="D84" s="9">
        <f>IF(I83 &gt; 1, IF(I83-D83&lt;1,(I83+C84),$E$9), 0)</f>
        <v>3991.8149710750995</v>
      </c>
      <c r="E84" s="8">
        <f>IF(I83&lt;1,"",$E$12)</f>
        <v>3000</v>
      </c>
      <c r="F84" s="8"/>
      <c r="G84" s="8">
        <f>IF(I83&gt;1,IF(G72&gt;1,IF(I83&lt;$E$13,(I83-D84+C84),G72),0),0)</f>
        <v>0</v>
      </c>
      <c r="H84" s="8">
        <f>IF(I83&lt;1,0,IF((D84+E84+G84)-C84&gt;=(I83),(I83),(D84+E84+G84)-C84))</f>
        <v>4643.2963339209564</v>
      </c>
      <c r="I84" s="8">
        <f>IF(I83-H84&lt;1,0,I83-H84)</f>
        <v>397959.89860678924</v>
      </c>
      <c r="J84" s="8"/>
      <c r="N84" s="5"/>
      <c r="AB84" s="2" t="s">
        <v>0</v>
      </c>
      <c r="CA84" s="1">
        <f>SUM(CA83+1)</f>
        <v>56</v>
      </c>
      <c r="CB84" s="14">
        <f>IF(CH83&lt;1,"",$CE$7)</f>
        <v>7.0000000000000007E-2</v>
      </c>
      <c r="CC84" s="12">
        <f>IF(CH83&lt;1,"",(CH83*(CB84*30)/360))</f>
        <v>3314.5898375984648</v>
      </c>
      <c r="CD84" s="13">
        <f>IF(CH83&lt;1,"",$CE$9)</f>
        <v>3991.8149710750995</v>
      </c>
      <c r="CE84" s="12">
        <f>IF(CH83&lt;1,"",$CE$12)</f>
        <v>0</v>
      </c>
      <c r="CF84" s="12">
        <f>IF(CH83&lt;1,0,CF72)</f>
        <v>0</v>
      </c>
      <c r="CG84" s="12">
        <f>IF(CH83&lt;1,0,(CD84+CE84+CF84)-CC84)</f>
        <v>677.22513347663471</v>
      </c>
      <c r="CH84" s="12">
        <f>IF(CH83-CG84&lt;1,0,CH83-CG84)</f>
        <v>567538.17559768877</v>
      </c>
    </row>
    <row r="85" spans="1:86" x14ac:dyDescent="0.25">
      <c r="A85" s="11">
        <f>IF(I84&lt;1,"",A84+1)</f>
        <v>51</v>
      </c>
      <c r="B85" s="10">
        <f>IF(I84&lt;1,"",$E$7)</f>
        <v>7.0000000000000007E-2</v>
      </c>
      <c r="C85" s="8">
        <f>IF(I84&lt;1,0,(I84*(B85*30)/360))</f>
        <v>2321.4327418729372</v>
      </c>
      <c r="D85" s="9">
        <f>IF(I84 &gt; 1, IF(I84-D84&lt;1,(I84+C85),$E$9), 0)</f>
        <v>3991.8149710750995</v>
      </c>
      <c r="E85" s="8">
        <f>IF(I84&lt;1,"",$E$12)</f>
        <v>3000</v>
      </c>
      <c r="F85" s="8"/>
      <c r="G85" s="8">
        <f>IF(I84&gt;1,IF(G73&gt;1,IF(I84&lt;$E$13,(I84-D85+C85),G73),0),0)</f>
        <v>0</v>
      </c>
      <c r="H85" s="8">
        <f>IF(I84&lt;1,0,IF((D85+E85+G85)-C85&gt;=(I84),(I84),(D85+E85+G85)-C85))</f>
        <v>4670.3822292021623</v>
      </c>
      <c r="I85" s="8">
        <f>IF(I84-H85&lt;1,0,I84-H85)</f>
        <v>393289.5163775871</v>
      </c>
      <c r="J85" s="8"/>
      <c r="N85" s="5"/>
      <c r="AB85" s="2" t="s">
        <v>0</v>
      </c>
      <c r="CA85" s="1">
        <f>SUM(CA84+1)</f>
        <v>57</v>
      </c>
      <c r="CB85" s="14">
        <f>IF(CH84&lt;1,"",$CE$7)</f>
        <v>7.0000000000000007E-2</v>
      </c>
      <c r="CC85" s="12">
        <f>IF(CH84&lt;1,"",(CH84*(CB85*30)/360))</f>
        <v>3310.6393576531846</v>
      </c>
      <c r="CD85" s="13">
        <f>IF(CH84&lt;1,"",$CE$9)</f>
        <v>3991.8149710750995</v>
      </c>
      <c r="CE85" s="12">
        <f>IF(CH84&lt;1,"",$CE$12)</f>
        <v>0</v>
      </c>
      <c r="CF85" s="12">
        <f>IF(CH84&lt;1,0,CF73)</f>
        <v>0</v>
      </c>
      <c r="CG85" s="12">
        <f>IF(CH84&lt;1,0,(CD85+CE85+CF85)-CC85)</f>
        <v>681.17561342191493</v>
      </c>
      <c r="CH85" s="12">
        <f>IF(CH84-CG85&lt;1,0,CH84-CG85)</f>
        <v>566856.99998426682</v>
      </c>
    </row>
    <row r="86" spans="1:86" x14ac:dyDescent="0.25">
      <c r="A86" s="11">
        <f>IF(I85&lt;1,"",A85+1)</f>
        <v>52</v>
      </c>
      <c r="B86" s="10">
        <f>IF(I85&lt;1,"",$E$7)</f>
        <v>7.0000000000000007E-2</v>
      </c>
      <c r="C86" s="8">
        <f>IF(I85&lt;1,0,(I85*(B86*30)/360))</f>
        <v>2294.1888455359249</v>
      </c>
      <c r="D86" s="9">
        <f>IF(I85 &gt; 1, IF(I85-D85&lt;1,(I85+C86),$E$9), 0)</f>
        <v>3991.8149710750995</v>
      </c>
      <c r="E86" s="8">
        <f>IF(I85&lt;1,"",$E$12)</f>
        <v>3000</v>
      </c>
      <c r="F86" s="8"/>
      <c r="G86" s="8">
        <f>IF(I85&gt;1,IF(G74&gt;1,IF(I85&lt;$E$13,(I85-D86+C86),G74),0),0)</f>
        <v>0</v>
      </c>
      <c r="H86" s="8">
        <f>IF(I85&lt;1,0,IF((D86+E86+G86)-C86&gt;=(I85),(I85),(D86+E86+G86)-C86))</f>
        <v>4697.6261255391746</v>
      </c>
      <c r="I86" s="8">
        <f>IF(I85-H86&lt;1,0,I85-H86)</f>
        <v>388591.89025204792</v>
      </c>
      <c r="J86" s="8"/>
      <c r="N86" s="5"/>
      <c r="AB86" s="2" t="s">
        <v>0</v>
      </c>
      <c r="CA86" s="1">
        <f>SUM(CA85+1)</f>
        <v>58</v>
      </c>
      <c r="CB86" s="14">
        <f>IF(CH85&lt;1,"",$CE$7)</f>
        <v>7.0000000000000007E-2</v>
      </c>
      <c r="CC86" s="12">
        <f>IF(CH85&lt;1,"",(CH85*(CB86*30)/360))</f>
        <v>3306.6658332415564</v>
      </c>
      <c r="CD86" s="13">
        <f>IF(CH85&lt;1,"",$CE$9)</f>
        <v>3991.8149710750995</v>
      </c>
      <c r="CE86" s="12">
        <f>IF(CH85&lt;1,"",$CE$12)</f>
        <v>0</v>
      </c>
      <c r="CF86" s="12">
        <f>IF(CH85&lt;1,0,CF74)</f>
        <v>0</v>
      </c>
      <c r="CG86" s="12">
        <f>IF(CH85&lt;1,0,(CD86+CE86+CF86)-CC86)</f>
        <v>685.14913783354314</v>
      </c>
      <c r="CH86" s="12">
        <f>IF(CH85-CG86&lt;1,0,CH85-CG86)</f>
        <v>566171.85084643331</v>
      </c>
    </row>
    <row r="87" spans="1:86" x14ac:dyDescent="0.25">
      <c r="A87" s="11">
        <f>IF(I86&lt;1,"",A86+1)</f>
        <v>53</v>
      </c>
      <c r="B87" s="10">
        <f>IF(I86&lt;1,"",$E$7)</f>
        <v>7.0000000000000007E-2</v>
      </c>
      <c r="C87" s="8">
        <f>IF(I86&lt;1,0,(I86*(B87*30)/360))</f>
        <v>2266.7860264702799</v>
      </c>
      <c r="D87" s="9">
        <f>IF(I86 &gt; 1, IF(I86-D86&lt;1,(I86+C87),$E$9), 0)</f>
        <v>3991.8149710750995</v>
      </c>
      <c r="E87" s="8">
        <f>IF(I86&lt;1,"",$E$12)</f>
        <v>3000</v>
      </c>
      <c r="F87" s="8"/>
      <c r="G87" s="8">
        <f>IF(I86&gt;1,IF(G75&gt;1,IF(I86&lt;$E$13,(I86-D87+C87),G75),0),0)</f>
        <v>0</v>
      </c>
      <c r="H87" s="8">
        <f>IF(I86&lt;1,0,IF((D87+E87+G87)-C87&gt;=(I86),(I86),(D87+E87+G87)-C87))</f>
        <v>4725.0289446048191</v>
      </c>
      <c r="I87" s="8">
        <f>IF(I86-H87&lt;1,0,I86-H87)</f>
        <v>383866.86130744312</v>
      </c>
      <c r="J87" s="8"/>
      <c r="N87" s="5"/>
      <c r="AB87" s="2" t="s">
        <v>0</v>
      </c>
      <c r="CA87" s="1">
        <f>SUM(CA86+1)</f>
        <v>59</v>
      </c>
      <c r="CB87" s="14">
        <f>IF(CH86&lt;1,"",$CE$7)</f>
        <v>7.0000000000000007E-2</v>
      </c>
      <c r="CC87" s="12">
        <f>IF(CH86&lt;1,"",(CH86*(CB87*30)/360))</f>
        <v>3302.6691299375275</v>
      </c>
      <c r="CD87" s="13">
        <f>IF(CH86&lt;1,"",$CE$9)</f>
        <v>3991.8149710750995</v>
      </c>
      <c r="CE87" s="12">
        <f>IF(CH86&lt;1,"",$CE$12)</f>
        <v>0</v>
      </c>
      <c r="CF87" s="12">
        <f>IF(CH86&lt;1,0,CF75)</f>
        <v>0</v>
      </c>
      <c r="CG87" s="12">
        <f>IF(CH86&lt;1,0,(CD87+CE87+CF87)-CC87)</f>
        <v>689.14584113757201</v>
      </c>
      <c r="CH87" s="12">
        <f>IF(CH86-CG87&lt;1,0,CH86-CG87)</f>
        <v>565482.70500529569</v>
      </c>
    </row>
    <row r="88" spans="1:86" x14ac:dyDescent="0.25">
      <c r="A88" s="11">
        <f>IF(I87&lt;1,"",A87+1)</f>
        <v>54</v>
      </c>
      <c r="B88" s="10">
        <f>IF(I87&lt;1,"",$E$7)</f>
        <v>7.0000000000000007E-2</v>
      </c>
      <c r="C88" s="8">
        <f>IF(I87&lt;1,0,(I87*(B88*30)/360))</f>
        <v>2239.2233576267513</v>
      </c>
      <c r="D88" s="9">
        <f>IF(I87 &gt; 1, IF(I87-D87&lt;1,(I87+C88),$E$9), 0)</f>
        <v>3991.8149710750995</v>
      </c>
      <c r="E88" s="8">
        <f>IF(I87&lt;1,"",$E$12)</f>
        <v>3000</v>
      </c>
      <c r="F88" s="8"/>
      <c r="G88" s="8">
        <f>IF(I87&gt;1,IF(G76&gt;1,IF(I87&lt;$E$13,(I87-D88+C88),G76),0),0)</f>
        <v>0</v>
      </c>
      <c r="H88" s="8">
        <f>IF(I87&lt;1,0,IF((D88+E88+G88)-C88&gt;=(I87),(I87),(D88+E88+G88)-C88))</f>
        <v>4752.5916134483487</v>
      </c>
      <c r="I88" s="8">
        <f>IF(I87-H88&lt;1,0,I87-H88)</f>
        <v>379114.26969399478</v>
      </c>
      <c r="J88" s="8"/>
      <c r="N88" s="5"/>
      <c r="AB88" s="2" t="s">
        <v>0</v>
      </c>
      <c r="CA88" s="1">
        <f>SUM(CA87+1)</f>
        <v>60</v>
      </c>
      <c r="CB88" s="14">
        <f>IF(CH87&lt;1,"",$CE$7)</f>
        <v>7.0000000000000007E-2</v>
      </c>
      <c r="CC88" s="12">
        <f>IF(CH87&lt;1,"",(CH87*(CB88*30)/360))</f>
        <v>3298.6491125308917</v>
      </c>
      <c r="CD88" s="13">
        <f>IF(CH87&lt;1,"",$CE$9)</f>
        <v>3991.8149710750995</v>
      </c>
      <c r="CE88" s="12">
        <f>IF(CH87&lt;1,"",$CE$12)</f>
        <v>0</v>
      </c>
      <c r="CF88" s="12">
        <f>IF(CH87&lt;1,0,CF76)</f>
        <v>0</v>
      </c>
      <c r="CG88" s="12">
        <f>IF(CH87&lt;1,0,(CD88+CE88+CF88)-CC88)</f>
        <v>693.16585854420782</v>
      </c>
      <c r="CH88" s="12">
        <f>IF(CH87-CG88&lt;1,0,CH87-CG88)</f>
        <v>564789.53914675151</v>
      </c>
    </row>
    <row r="89" spans="1:86" x14ac:dyDescent="0.25">
      <c r="A89" s="11">
        <f>IF(I88&lt;1,"",A88+1)</f>
        <v>55</v>
      </c>
      <c r="B89" s="10">
        <f>IF(I88&lt;1,"",$E$7)</f>
        <v>7.0000000000000007E-2</v>
      </c>
      <c r="C89" s="8">
        <f>IF(I88&lt;1,0,(I88*(B89*30)/360))</f>
        <v>2211.499906548303</v>
      </c>
      <c r="D89" s="9">
        <f>IF(I88 &gt; 1, IF(I88-D88&lt;1,(I88+C89),$E$9), 0)</f>
        <v>3991.8149710750995</v>
      </c>
      <c r="E89" s="8">
        <f>IF(I88&lt;1,"",$E$12)</f>
        <v>3000</v>
      </c>
      <c r="F89" s="8"/>
      <c r="G89" s="8">
        <f>IF(I88&gt;1,IF(G77&gt;1,IF(I88&lt;$E$13,(I88-D89+C89),G77),0),0)</f>
        <v>0</v>
      </c>
      <c r="H89" s="8">
        <f>IF(I88&lt;1,0,IF((D89+E89+G89)-C89&gt;=(I88),(I88),(D89+E89+G89)-C89))</f>
        <v>4780.315064526796</v>
      </c>
      <c r="I89" s="8">
        <f>IF(I88-H89&lt;1,0,I88-H89)</f>
        <v>374333.95462946797</v>
      </c>
      <c r="J89" s="8"/>
      <c r="N89" s="5"/>
      <c r="AB89" s="2" t="s">
        <v>0</v>
      </c>
      <c r="CA89" s="1">
        <f>SUM(CA88+1)</f>
        <v>61</v>
      </c>
      <c r="CB89" s="14">
        <f>IF(CH88&lt;1,"",$CE$7)</f>
        <v>7.0000000000000007E-2</v>
      </c>
      <c r="CC89" s="12">
        <f>IF(CH88&lt;1,"",(CH88*(CB89*30)/360))</f>
        <v>3294.605645022717</v>
      </c>
      <c r="CD89" s="13">
        <f>IF(CH88&lt;1,"",$CE$9)</f>
        <v>3991.8149710750995</v>
      </c>
      <c r="CE89" s="12">
        <f>IF(CH88&lt;1,"",$CE$12)</f>
        <v>0</v>
      </c>
      <c r="CF89" s="12">
        <f>IF(CH88&lt;1,0,CF77)</f>
        <v>0</v>
      </c>
      <c r="CG89" s="12">
        <f>IF(CH88&lt;1,0,(CD89+CE89+CF89)-CC89)</f>
        <v>697.20932605238249</v>
      </c>
      <c r="CH89" s="12">
        <f>IF(CH88-CG89&lt;1,0,CH88-CG89)</f>
        <v>564092.32982069917</v>
      </c>
    </row>
    <row r="90" spans="1:86" x14ac:dyDescent="0.25">
      <c r="A90" s="11">
        <f>IF(I89&lt;1,"",A89+1)</f>
        <v>56</v>
      </c>
      <c r="B90" s="10">
        <f>IF(I89&lt;1,"",$E$7)</f>
        <v>7.0000000000000007E-2</v>
      </c>
      <c r="C90" s="8">
        <f>IF(I89&lt;1,0,(I89*(B90*30)/360))</f>
        <v>2183.6147353385632</v>
      </c>
      <c r="D90" s="9">
        <f>IF(I89 &gt; 1, IF(I89-D89&lt;1,(I89+C90),$E$9), 0)</f>
        <v>3991.8149710750995</v>
      </c>
      <c r="E90" s="8">
        <f>IF(I89&lt;1,"",$E$12)</f>
        <v>3000</v>
      </c>
      <c r="F90" s="8"/>
      <c r="G90" s="8">
        <f>IF(I89&gt;1,IF(G78&gt;1,IF(I89&lt;$E$13,(I89-D90+C90),G78),0),0)</f>
        <v>0</v>
      </c>
      <c r="H90" s="8">
        <f>IF(I89&lt;1,0,IF((D90+E90+G90)-C90&gt;=(I89),(I89),(D90+E90+G90)-C90))</f>
        <v>4808.2002357365363</v>
      </c>
      <c r="I90" s="8">
        <f>IF(I89-H90&lt;1,0,I89-H90)</f>
        <v>369525.75439373142</v>
      </c>
      <c r="J90" s="8"/>
      <c r="N90" s="5"/>
      <c r="AB90" s="2" t="s">
        <v>0</v>
      </c>
      <c r="CA90" s="1">
        <f>SUM(CA89+1)</f>
        <v>62</v>
      </c>
      <c r="CB90" s="14">
        <f>IF(CH89&lt;1,"",$CE$7)</f>
        <v>7.0000000000000007E-2</v>
      </c>
      <c r="CC90" s="12">
        <f>IF(CH89&lt;1,"",(CH89*(CB90*30)/360))</f>
        <v>3290.5385906207453</v>
      </c>
      <c r="CD90" s="13">
        <f>IF(CH89&lt;1,"",$CE$9)</f>
        <v>3991.8149710750995</v>
      </c>
      <c r="CE90" s="12">
        <f>IF(CH89&lt;1,"",$CE$12)</f>
        <v>0</v>
      </c>
      <c r="CF90" s="12">
        <f>IF(CH89&lt;1,0,CF78)</f>
        <v>0</v>
      </c>
      <c r="CG90" s="12">
        <f>IF(CH89&lt;1,0,(CD90+CE90+CF90)-CC90)</f>
        <v>701.27638045435424</v>
      </c>
      <c r="CH90" s="12">
        <f>IF(CH89-CG90&lt;1,0,CH89-CG90)</f>
        <v>563391.05344024487</v>
      </c>
    </row>
    <row r="91" spans="1:86" x14ac:dyDescent="0.25">
      <c r="A91" s="11">
        <f>IF(I90&lt;1,"",A90+1)</f>
        <v>57</v>
      </c>
      <c r="B91" s="10">
        <f>IF(I90&lt;1,"",$E$7)</f>
        <v>7.0000000000000007E-2</v>
      </c>
      <c r="C91" s="8">
        <f>IF(I90&lt;1,0,(I90*(B91*30)/360))</f>
        <v>2155.5669006301</v>
      </c>
      <c r="D91" s="9">
        <f>IF(I90 &gt; 1, IF(I90-D90&lt;1,(I90+C91),$E$9), 0)</f>
        <v>3991.8149710750995</v>
      </c>
      <c r="E91" s="8">
        <f>IF(I90&lt;1,"",$E$12)</f>
        <v>3000</v>
      </c>
      <c r="F91" s="8"/>
      <c r="G91" s="8">
        <f>IF(I90&gt;1,IF(G79&gt;1,IF(I90&lt;$E$13,(I90-D91+C91),G79),0),0)</f>
        <v>0</v>
      </c>
      <c r="H91" s="8">
        <f>IF(I90&lt;1,0,IF((D91+E91+G91)-C91&gt;=(I90),(I90),(D91+E91+G91)-C91))</f>
        <v>4836.248070444999</v>
      </c>
      <c r="I91" s="8">
        <f>IF(I90-H91&lt;1,0,I90-H91)</f>
        <v>364689.50632328645</v>
      </c>
      <c r="J91" s="8"/>
      <c r="N91" s="5"/>
      <c r="AB91" s="2" t="s">
        <v>0</v>
      </c>
      <c r="CA91" s="1">
        <f>SUM(CA90+1)</f>
        <v>63</v>
      </c>
      <c r="CB91" s="14">
        <f>IF(CH90&lt;1,"",$CE$7)</f>
        <v>7.0000000000000007E-2</v>
      </c>
      <c r="CC91" s="12">
        <f>IF(CH90&lt;1,"",(CH90*(CB91*30)/360))</f>
        <v>3286.4478117347617</v>
      </c>
      <c r="CD91" s="13">
        <f>IF(CH90&lt;1,"",$CE$9)</f>
        <v>3991.8149710750995</v>
      </c>
      <c r="CE91" s="12">
        <f>IF(CH90&lt;1,"",$CE$12)</f>
        <v>0</v>
      </c>
      <c r="CF91" s="12">
        <f>IF(CH90&lt;1,0,CF79)</f>
        <v>0</v>
      </c>
      <c r="CG91" s="12">
        <f>IF(CH90&lt;1,0,(CD91+CE91+CF91)-CC91)</f>
        <v>705.36715934033782</v>
      </c>
      <c r="CH91" s="12">
        <f>IF(CH90-CG91&lt;1,0,CH90-CG91)</f>
        <v>562685.68628090457</v>
      </c>
    </row>
    <row r="92" spans="1:86" x14ac:dyDescent="0.25">
      <c r="A92" s="11">
        <f>IF(I91&lt;1,"",A91+1)</f>
        <v>58</v>
      </c>
      <c r="B92" s="10">
        <f>IF(I91&lt;1,"",$E$7)</f>
        <v>7.0000000000000007E-2</v>
      </c>
      <c r="C92" s="8">
        <f>IF(I91&lt;1,0,(I91*(B92*30)/360))</f>
        <v>2127.3554535525041</v>
      </c>
      <c r="D92" s="9">
        <f>IF(I91 &gt; 1, IF(I91-D91&lt;1,(I91+C92),$E$9), 0)</f>
        <v>3991.8149710750995</v>
      </c>
      <c r="E92" s="8">
        <f>IF(I91&lt;1,"",$E$12)</f>
        <v>3000</v>
      </c>
      <c r="F92" s="8"/>
      <c r="G92" s="8">
        <f>IF(I91&gt;1,IF(G80&gt;1,IF(I91&lt;$E$13,(I91-D92+C92),G80),0),0)</f>
        <v>0</v>
      </c>
      <c r="H92" s="8">
        <f>IF(I91&lt;1,0,IF((D92+E92+G92)-C92&gt;=(I91),(I91),(D92+E92+G92)-C92))</f>
        <v>4864.459517522595</v>
      </c>
      <c r="I92" s="8">
        <f>IF(I91-H92&lt;1,0,I91-H92)</f>
        <v>359825.04680576385</v>
      </c>
      <c r="J92" s="8"/>
      <c r="N92" s="5"/>
      <c r="AB92" s="2" t="s">
        <v>0</v>
      </c>
      <c r="CA92" s="1">
        <f>SUM(CA91+1)</f>
        <v>64</v>
      </c>
      <c r="CB92" s="14">
        <f>IF(CH91&lt;1,"",$CE$7)</f>
        <v>7.0000000000000007E-2</v>
      </c>
      <c r="CC92" s="12">
        <f>IF(CH91&lt;1,"",(CH91*(CB92*30)/360))</f>
        <v>3282.3331699719433</v>
      </c>
      <c r="CD92" s="13">
        <f>IF(CH91&lt;1,"",$CE$9)</f>
        <v>3991.8149710750995</v>
      </c>
      <c r="CE92" s="12">
        <f>IF(CH91&lt;1,"",$CE$12)</f>
        <v>0</v>
      </c>
      <c r="CF92" s="12">
        <f>IF(CH91&lt;1,0,CF80)</f>
        <v>0</v>
      </c>
      <c r="CG92" s="12">
        <f>IF(CH91&lt;1,0,(CD92+CE92+CF92)-CC92)</f>
        <v>709.48180110315616</v>
      </c>
      <c r="CH92" s="12">
        <f>IF(CH91-CG92&lt;1,0,CH91-CG92)</f>
        <v>561976.20447980147</v>
      </c>
    </row>
    <row r="93" spans="1:86" x14ac:dyDescent="0.25">
      <c r="A93" s="11">
        <f>IF(I92&lt;1,"",A92+1)</f>
        <v>59</v>
      </c>
      <c r="B93" s="10">
        <f>IF(I92&lt;1,"",$E$7)</f>
        <v>7.0000000000000007E-2</v>
      </c>
      <c r="C93" s="8">
        <f>IF(I92&lt;1,0,(I92*(B93*30)/360))</f>
        <v>2098.9794397002893</v>
      </c>
      <c r="D93" s="9">
        <f>IF(I92 &gt; 1, IF(I92-D92&lt;1,(I92+C93),$E$9), 0)</f>
        <v>3991.8149710750995</v>
      </c>
      <c r="E93" s="8">
        <f>IF(I92&lt;1,"",$E$12)</f>
        <v>3000</v>
      </c>
      <c r="F93" s="8"/>
      <c r="G93" s="8">
        <f>IF(I92&gt;1,IF(G81&gt;1,IF(I92&lt;$E$13,(I92-D93+C93),G81),0),0)</f>
        <v>0</v>
      </c>
      <c r="H93" s="8">
        <f>IF(I92&lt;1,0,IF((D93+E93+G93)-C93&gt;=(I92),(I92),(D93+E93+G93)-C93))</f>
        <v>4892.8355313748107</v>
      </c>
      <c r="I93" s="8">
        <f>IF(I92-H93&lt;1,0,I92-H93)</f>
        <v>354932.21127438906</v>
      </c>
      <c r="J93" s="8"/>
      <c r="N93" s="5"/>
      <c r="AB93" s="2" t="s">
        <v>0</v>
      </c>
      <c r="CA93" s="1">
        <f>SUM(CA92+1)</f>
        <v>65</v>
      </c>
      <c r="CB93" s="14">
        <f>IF(CH92&lt;1,"",$CE$7)</f>
        <v>7.0000000000000007E-2</v>
      </c>
      <c r="CC93" s="12">
        <f>IF(CH92&lt;1,"",(CH92*(CB93*30)/360))</f>
        <v>3278.1945261321753</v>
      </c>
      <c r="CD93" s="13">
        <f>IF(CH92&lt;1,"",$CE$9)</f>
        <v>3991.8149710750995</v>
      </c>
      <c r="CE93" s="12">
        <f>IF(CH92&lt;1,"",$CE$12)</f>
        <v>0</v>
      </c>
      <c r="CF93" s="12">
        <f>IF(CH92&lt;1,0,CF81)</f>
        <v>0</v>
      </c>
      <c r="CG93" s="12">
        <f>IF(CH92&lt;1,0,(CD93+CE93+CF93)-CC93)</f>
        <v>713.62044494292422</v>
      </c>
      <c r="CH93" s="12">
        <f>IF(CH92-CG93&lt;1,0,CH92-CG93)</f>
        <v>561262.5840348585</v>
      </c>
    </row>
    <row r="94" spans="1:86" x14ac:dyDescent="0.25">
      <c r="A94" s="11">
        <f>IF(I93&lt;1,"",A93+1)</f>
        <v>60</v>
      </c>
      <c r="B94" s="10">
        <f>IF(I93&lt;1,"",$E$7)</f>
        <v>7.0000000000000007E-2</v>
      </c>
      <c r="C94" s="8">
        <f>IF(I93&lt;1,0,(I93*(B94*30)/360))</f>
        <v>2070.4378991006029</v>
      </c>
      <c r="D94" s="9">
        <f>IF(I93 &gt; 1, IF(I93-D93&lt;1,(I93+C94),$E$9), 0)</f>
        <v>3991.8149710750995</v>
      </c>
      <c r="E94" s="8">
        <f>IF(I93&lt;1,"",$E$12)</f>
        <v>3000</v>
      </c>
      <c r="F94" s="8"/>
      <c r="G94" s="8">
        <f>IF(I93&gt;1,IF(G82&gt;1,IF(I93&lt;$E$13,(I93-D94+C94),G82),0),0)</f>
        <v>0</v>
      </c>
      <c r="H94" s="8">
        <f>IF(I93&lt;1,0,IF((D94+E94+G94)-C94&gt;=(I93),(I93),(D94+E94+G94)-C94))</f>
        <v>4921.3770719744971</v>
      </c>
      <c r="I94" s="8">
        <f>IF(I93-H94&lt;1,0,I93-H94)</f>
        <v>350010.83420241455</v>
      </c>
      <c r="J94" s="8"/>
      <c r="N94" s="5">
        <v>5</v>
      </c>
      <c r="AB94" s="2" t="s">
        <v>0</v>
      </c>
      <c r="CA94" s="1">
        <f>SUM(CA93+1)</f>
        <v>66</v>
      </c>
      <c r="CB94" s="14">
        <f>IF(CH93&lt;1,"",$CE$7)</f>
        <v>7.0000000000000007E-2</v>
      </c>
      <c r="CC94" s="12">
        <f>IF(CH93&lt;1,"",(CH93*(CB94*30)/360))</f>
        <v>3274.0317402033415</v>
      </c>
      <c r="CD94" s="13">
        <f>IF(CH93&lt;1,"",$CE$9)</f>
        <v>3991.8149710750995</v>
      </c>
      <c r="CE94" s="12">
        <f>IF(CH93&lt;1,"",$CE$12)</f>
        <v>0</v>
      </c>
      <c r="CF94" s="12">
        <f>IF(CH93&lt;1,0,CF82)</f>
        <v>0</v>
      </c>
      <c r="CG94" s="12">
        <f>IF(CH93&lt;1,0,(CD94+CE94+CF94)-CC94)</f>
        <v>717.78323087175795</v>
      </c>
      <c r="CH94" s="12">
        <f>IF(CH93-CG94&lt;1,0,CH93-CG94)</f>
        <v>560544.80080398673</v>
      </c>
    </row>
    <row r="95" spans="1:86" x14ac:dyDescent="0.25">
      <c r="A95" s="11">
        <f>IF(I94&lt;1,"",A94+1)</f>
        <v>61</v>
      </c>
      <c r="B95" s="10">
        <f>IF(I94&lt;1,"",$E$7)</f>
        <v>7.0000000000000007E-2</v>
      </c>
      <c r="C95" s="8">
        <f>IF(I94&lt;1,0,(I94*(B95*30)/360))</f>
        <v>2041.7298661807517</v>
      </c>
      <c r="D95" s="9">
        <f>IF(I94 &gt; 1, IF(I94-D94&lt;1,(I94+C95),$E$9), 0)</f>
        <v>3991.8149710750995</v>
      </c>
      <c r="E95" s="8">
        <f>IF(I94&lt;1,"",$E$12)</f>
        <v>3000</v>
      </c>
      <c r="F95" s="8"/>
      <c r="G95" s="8">
        <f>IF(I94&gt;1,IF(G83&gt;1,IF(I94&lt;$E$13,(I94-D95+C95),G83),0),0)</f>
        <v>0</v>
      </c>
      <c r="H95" s="8">
        <f>IF(I94&lt;1,0,IF((D95+E95+G95)-C95&gt;=(I94),(I94),(D95+E95+G95)-C95))</f>
        <v>4950.0851048943478</v>
      </c>
      <c r="I95" s="8">
        <f>IF(I94-H95&lt;1,0,I94-H95)</f>
        <v>345060.74909752019</v>
      </c>
      <c r="J95" s="8"/>
      <c r="N95" s="5"/>
      <c r="AB95" s="2" t="s">
        <v>0</v>
      </c>
      <c r="CA95" s="1">
        <f>SUM(CA94+1)</f>
        <v>67</v>
      </c>
      <c r="CB95" s="14">
        <f>IF(CH94&lt;1,"",$CE$7)</f>
        <v>7.0000000000000007E-2</v>
      </c>
      <c r="CC95" s="12">
        <f>IF(CH94&lt;1,"",(CH94*(CB95*30)/360))</f>
        <v>3269.8446713565895</v>
      </c>
      <c r="CD95" s="13">
        <f>IF(CH94&lt;1,"",$CE$9)</f>
        <v>3991.8149710750995</v>
      </c>
      <c r="CE95" s="12">
        <f>IF(CH94&lt;1,"",$CE$12)</f>
        <v>0</v>
      </c>
      <c r="CF95" s="12">
        <f>IF(CH94&lt;1,0,CF83)</f>
        <v>0</v>
      </c>
      <c r="CG95" s="12">
        <f>IF(CH94&lt;1,0,(CD95+CE95+CF95)-CC95)</f>
        <v>721.97029971850998</v>
      </c>
      <c r="CH95" s="12">
        <f>IF(CH94-CG95&lt;1,0,CH94-CG95)</f>
        <v>559822.83050426817</v>
      </c>
    </row>
    <row r="96" spans="1:86" x14ac:dyDescent="0.25">
      <c r="A96" s="11">
        <f>IF(I95&lt;1,"",A95+1)</f>
        <v>62</v>
      </c>
      <c r="B96" s="10">
        <f>IF(I95&lt;1,"",$E$7)</f>
        <v>7.0000000000000007E-2</v>
      </c>
      <c r="C96" s="8">
        <f>IF(I95&lt;1,0,(I95*(B96*30)/360))</f>
        <v>2012.8543697355344</v>
      </c>
      <c r="D96" s="9">
        <f>IF(I95 &gt; 1, IF(I95-D95&lt;1,(I95+C96),$E$9), 0)</f>
        <v>3991.8149710750995</v>
      </c>
      <c r="E96" s="8">
        <f>IF(I95&lt;1,"",$E$12)</f>
        <v>3000</v>
      </c>
      <c r="F96" s="8"/>
      <c r="G96" s="8">
        <f>IF(I95&gt;1,IF(G84&gt;1,IF(I95&lt;$E$13,(I95-D96+C96),G84),0),0)</f>
        <v>0</v>
      </c>
      <c r="H96" s="8">
        <f>IF(I95&lt;1,0,IF((D96+E96+G96)-C96&gt;=(I95),(I95),(D96+E96+G96)-C96))</f>
        <v>4978.9606013395651</v>
      </c>
      <c r="I96" s="8">
        <f>IF(I95-H96&lt;1,0,I95-H96)</f>
        <v>340081.78849618061</v>
      </c>
      <c r="J96" s="8"/>
      <c r="N96" s="5"/>
      <c r="AB96" s="2" t="s">
        <v>0</v>
      </c>
      <c r="CA96" s="1">
        <f>SUM(CA95+1)</f>
        <v>68</v>
      </c>
      <c r="CB96" s="14">
        <f>IF(CH95&lt;1,"",$CE$7)</f>
        <v>7.0000000000000007E-2</v>
      </c>
      <c r="CC96" s="12">
        <f>IF(CH95&lt;1,"",(CH95*(CB96*30)/360))</f>
        <v>3265.633177941565</v>
      </c>
      <c r="CD96" s="13">
        <f>IF(CH95&lt;1,"",$CE$9)</f>
        <v>3991.8149710750995</v>
      </c>
      <c r="CE96" s="12">
        <f>IF(CH95&lt;1,"",$CE$12)</f>
        <v>0</v>
      </c>
      <c r="CF96" s="12">
        <f>IF(CH95&lt;1,0,CF84)</f>
        <v>0</v>
      </c>
      <c r="CG96" s="12">
        <f>IF(CH95&lt;1,0,(CD96+CE96+CF96)-CC96)</f>
        <v>726.18179313353448</v>
      </c>
      <c r="CH96" s="12">
        <f>IF(CH95-CG96&lt;1,0,CH95-CG96)</f>
        <v>559096.64871113468</v>
      </c>
    </row>
    <row r="97" spans="1:86" x14ac:dyDescent="0.25">
      <c r="A97" s="11">
        <f>IF(I96&lt;1,"",A96+1)</f>
        <v>63</v>
      </c>
      <c r="B97" s="10">
        <f>IF(I96&lt;1,"",$E$7)</f>
        <v>7.0000000000000007E-2</v>
      </c>
      <c r="C97" s="8">
        <f>IF(I96&lt;1,0,(I96*(B97*30)/360))</f>
        <v>1983.8104328943868</v>
      </c>
      <c r="D97" s="9">
        <f>IF(I96 &gt; 1, IF(I96-D96&lt;1,(I96+C97),$E$9), 0)</f>
        <v>3991.8149710750995</v>
      </c>
      <c r="E97" s="8">
        <f>IF(I96&lt;1,"",$E$12)</f>
        <v>3000</v>
      </c>
      <c r="F97" s="8"/>
      <c r="G97" s="8">
        <f>IF(I96&gt;1,IF(G85&gt;1,IF(I96&lt;$E$13,(I96-D97+C97),G85),0),0)</f>
        <v>0</v>
      </c>
      <c r="H97" s="8">
        <f>IF(I96&lt;1,0,IF((D97+E97+G97)-C97&gt;=(I96),(I96),(D97+E97+G97)-C97))</f>
        <v>5008.0045381807122</v>
      </c>
      <c r="I97" s="8">
        <f>IF(I96-H97&lt;1,0,I96-H97)</f>
        <v>335073.7839579999</v>
      </c>
      <c r="J97" s="8"/>
      <c r="N97" s="5"/>
      <c r="AB97" s="2" t="s">
        <v>0</v>
      </c>
      <c r="CA97" s="1">
        <f>SUM(CA96+1)</f>
        <v>69</v>
      </c>
      <c r="CB97" s="14">
        <f>IF(CH96&lt;1,"",$CE$7)</f>
        <v>7.0000000000000007E-2</v>
      </c>
      <c r="CC97" s="12">
        <f>IF(CH96&lt;1,"",(CH96*(CB97*30)/360))</f>
        <v>3261.3971174816193</v>
      </c>
      <c r="CD97" s="13">
        <f>IF(CH96&lt;1,"",$CE$9)</f>
        <v>3991.8149710750995</v>
      </c>
      <c r="CE97" s="12">
        <f>IF(CH96&lt;1,"",$CE$12)</f>
        <v>0</v>
      </c>
      <c r="CF97" s="12">
        <f>IF(CH96&lt;1,0,CF85)</f>
        <v>0</v>
      </c>
      <c r="CG97" s="12">
        <f>IF(CH96&lt;1,0,(CD97+CE97+CF97)-CC97)</f>
        <v>730.41785359348023</v>
      </c>
      <c r="CH97" s="12">
        <f>IF(CH96-CG97&lt;1,0,CH96-CG97)</f>
        <v>558366.2308575412</v>
      </c>
    </row>
    <row r="98" spans="1:86" x14ac:dyDescent="0.25">
      <c r="A98" s="11">
        <f>IF(I97&lt;1,"",A97+1)</f>
        <v>64</v>
      </c>
      <c r="B98" s="10">
        <f>IF(I97&lt;1,"",$E$7)</f>
        <v>7.0000000000000007E-2</v>
      </c>
      <c r="C98" s="8">
        <f>IF(I97&lt;1,0,(I97*(B98*30)/360))</f>
        <v>1954.5970730883328</v>
      </c>
      <c r="D98" s="9">
        <f>IF(I97 &gt; 1, IF(I97-D97&lt;1,(I97+C98),$E$9), 0)</f>
        <v>3991.8149710750995</v>
      </c>
      <c r="E98" s="8">
        <f>IF(I97&lt;1,"",$E$12)</f>
        <v>3000</v>
      </c>
      <c r="F98" s="8"/>
      <c r="G98" s="8">
        <f>IF(I97&gt;1,IF(G86&gt;1,IF(I97&lt;$E$13,(I97-D98+C98),G86),0),0)</f>
        <v>0</v>
      </c>
      <c r="H98" s="8">
        <f>IF(I97&lt;1,0,IF((D98+E98+G98)-C98&gt;=(I97),(I97),(D98+E98+G98)-C98))</f>
        <v>5037.2178979867667</v>
      </c>
      <c r="I98" s="8">
        <f>IF(I97-H98&lt;1,0,I97-H98)</f>
        <v>330036.56606001314</v>
      </c>
      <c r="J98" s="8"/>
      <c r="N98" s="5"/>
      <c r="AB98" s="2" t="s">
        <v>0</v>
      </c>
      <c r="CA98" s="1">
        <f>SUM(CA97+1)</f>
        <v>70</v>
      </c>
      <c r="CB98" s="14">
        <f>IF(CH97&lt;1,"",$CE$7)</f>
        <v>7.0000000000000007E-2</v>
      </c>
      <c r="CC98" s="12">
        <f>IF(CH97&lt;1,"",(CH97*(CB98*30)/360))</f>
        <v>3257.1363466689904</v>
      </c>
      <c r="CD98" s="13">
        <f>IF(CH97&lt;1,"",$CE$9)</f>
        <v>3991.8149710750995</v>
      </c>
      <c r="CE98" s="12">
        <f>IF(CH97&lt;1,"",$CE$12)</f>
        <v>0</v>
      </c>
      <c r="CF98" s="12">
        <f>IF(CH97&lt;1,0,CF86)</f>
        <v>0</v>
      </c>
      <c r="CG98" s="12">
        <f>IF(CH97&lt;1,0,(CD98+CE98+CF98)-CC98)</f>
        <v>734.67862440610907</v>
      </c>
      <c r="CH98" s="12">
        <f>IF(CH97-CG98&lt;1,0,CH97-CG98)</f>
        <v>557631.55223313509</v>
      </c>
    </row>
    <row r="99" spans="1:86" x14ac:dyDescent="0.25">
      <c r="A99" s="11">
        <f>IF(I98&lt;1,"",A98+1)</f>
        <v>65</v>
      </c>
      <c r="B99" s="10">
        <f>IF(I98&lt;1,"",$E$7)</f>
        <v>7.0000000000000007E-2</v>
      </c>
      <c r="C99" s="8">
        <f>IF(I98&lt;1,0,(I98*(B99*30)/360))</f>
        <v>1925.2133020167432</v>
      </c>
      <c r="D99" s="9">
        <f>IF(I98 &gt; 1, IF(I98-D98&lt;1,(I98+C99),$E$9), 0)</f>
        <v>3991.8149710750995</v>
      </c>
      <c r="E99" s="8">
        <f>IF(I98&lt;1,"",$E$12)</f>
        <v>3000</v>
      </c>
      <c r="F99" s="8"/>
      <c r="G99" s="8">
        <f>IF(I98&gt;1,IF(G87&gt;1,IF(I98&lt;$E$13,(I98-D99+C99),G87),0),0)</f>
        <v>0</v>
      </c>
      <c r="H99" s="8">
        <f>IF(I98&lt;1,0,IF((D99+E99+G99)-C99&gt;=(I98),(I98),(D99+E99+G99)-C99))</f>
        <v>5066.6016690583565</v>
      </c>
      <c r="I99" s="8">
        <f>IF(I98-H99&lt;1,0,I98-H99)</f>
        <v>324969.96439095476</v>
      </c>
      <c r="J99" s="8"/>
      <c r="N99" s="5"/>
      <c r="AB99" s="2" t="s">
        <v>0</v>
      </c>
      <c r="CA99" s="1">
        <f>SUM(CA98+1)</f>
        <v>71</v>
      </c>
      <c r="CB99" s="14">
        <f>IF(CH98&lt;1,"",$CE$7)</f>
        <v>7.0000000000000007E-2</v>
      </c>
      <c r="CC99" s="12">
        <f>IF(CH98&lt;1,"",(CH98*(CB99*30)/360))</f>
        <v>3252.8507213599546</v>
      </c>
      <c r="CD99" s="13">
        <f>IF(CH98&lt;1,"",$CE$9)</f>
        <v>3991.8149710750995</v>
      </c>
      <c r="CE99" s="12">
        <f>IF(CH98&lt;1,"",$CE$12)</f>
        <v>0</v>
      </c>
      <c r="CF99" s="12">
        <f>IF(CH98&lt;1,0,CF87)</f>
        <v>0</v>
      </c>
      <c r="CG99" s="12">
        <f>IF(CH98&lt;1,0,(CD99+CE99+CF99)-CC99)</f>
        <v>738.96424971514489</v>
      </c>
      <c r="CH99" s="12">
        <f>IF(CH98-CG99&lt;1,0,CH98-CG99)</f>
        <v>556892.58798342</v>
      </c>
    </row>
    <row r="100" spans="1:86" x14ac:dyDescent="0.25">
      <c r="A100" s="11">
        <f>IF(I99&lt;1,"",A99+1)</f>
        <v>66</v>
      </c>
      <c r="B100" s="10">
        <f>IF(I99&lt;1,"",$E$7)</f>
        <v>7.0000000000000007E-2</v>
      </c>
      <c r="C100" s="8">
        <f>IF(I99&lt;1,0,(I99*(B100*30)/360))</f>
        <v>1895.6581256139027</v>
      </c>
      <c r="D100" s="9">
        <f>IF(I99 &gt; 1, IF(I99-D99&lt;1,(I99+C100),$E$9), 0)</f>
        <v>3991.8149710750995</v>
      </c>
      <c r="E100" s="8">
        <f>IF(I99&lt;1,"",$E$12)</f>
        <v>3000</v>
      </c>
      <c r="F100" s="8"/>
      <c r="G100" s="8">
        <f>IF(I99&gt;1,IF(G88&gt;1,IF(I99&lt;$E$13,(I99-D100+C100),G88),0),0)</f>
        <v>0</v>
      </c>
      <c r="H100" s="8">
        <f>IF(I99&lt;1,0,IF((D100+E100+G100)-C100&gt;=(I99),(I99),(D100+E100+G100)-C100))</f>
        <v>5096.156845461197</v>
      </c>
      <c r="I100" s="8">
        <f>IF(I99-H100&lt;1,0,I99-H100)</f>
        <v>319873.80754549359</v>
      </c>
      <c r="J100" s="8"/>
      <c r="N100" s="5"/>
      <c r="AB100" s="2" t="s">
        <v>0</v>
      </c>
      <c r="CA100" s="1">
        <f>SUM(CA99+1)</f>
        <v>72</v>
      </c>
      <c r="CB100" s="14">
        <f>IF(CH99&lt;1,"",$CE$7)</f>
        <v>7.0000000000000007E-2</v>
      </c>
      <c r="CC100" s="12">
        <f>IF(CH99&lt;1,"",(CH99*(CB100*30)/360))</f>
        <v>3248.54009656995</v>
      </c>
      <c r="CD100" s="13">
        <f>IF(CH99&lt;1,"",$CE$9)</f>
        <v>3991.8149710750995</v>
      </c>
      <c r="CE100" s="12">
        <f>IF(CH99&lt;1,"",$CE$12)</f>
        <v>0</v>
      </c>
      <c r="CF100" s="12">
        <f>IF(CH99&lt;1,0,CF88)</f>
        <v>0</v>
      </c>
      <c r="CG100" s="12">
        <f>IF(CH99&lt;1,0,(CD100+CE100+CF100)-CC100)</f>
        <v>743.27487450514946</v>
      </c>
      <c r="CH100" s="12">
        <f>IF(CH99-CG100&lt;1,0,CH99-CG100)</f>
        <v>556149.31310891488</v>
      </c>
    </row>
    <row r="101" spans="1:86" x14ac:dyDescent="0.25">
      <c r="A101" s="11">
        <f>IF(I100&lt;1,"",A100+1)</f>
        <v>67</v>
      </c>
      <c r="B101" s="10">
        <f>IF(I100&lt;1,"",$E$7)</f>
        <v>7.0000000000000007E-2</v>
      </c>
      <c r="C101" s="8">
        <f>IF(I100&lt;1,0,(I100*(B101*30)/360))</f>
        <v>1865.9305440153794</v>
      </c>
      <c r="D101" s="9">
        <f>IF(I100 &gt; 1, IF(I100-D100&lt;1,(I100+C101),$E$9), 0)</f>
        <v>3991.8149710750995</v>
      </c>
      <c r="E101" s="8">
        <f>IF(I100&lt;1,"",$E$12)</f>
        <v>3000</v>
      </c>
      <c r="F101" s="8"/>
      <c r="G101" s="8">
        <f>IF(I100&gt;1,IF(G89&gt;1,IF(I100&lt;$E$13,(I100-D101+C101),G89),0),0)</f>
        <v>0</v>
      </c>
      <c r="H101" s="8">
        <f>IF(I100&lt;1,0,IF((D101+E101+G101)-C101&gt;=(I100),(I100),(D101+E101+G101)-C101))</f>
        <v>5125.8844270597201</v>
      </c>
      <c r="I101" s="8">
        <f>IF(I100-H101&lt;1,0,I100-H101)</f>
        <v>314747.92311843386</v>
      </c>
      <c r="J101" s="8"/>
      <c r="N101" s="5"/>
      <c r="AB101" s="2" t="s">
        <v>0</v>
      </c>
      <c r="CA101" s="1">
        <f>SUM(CA100+1)</f>
        <v>73</v>
      </c>
      <c r="CB101" s="14">
        <f>IF(CH100&lt;1,"",$CE$7)</f>
        <v>7.0000000000000007E-2</v>
      </c>
      <c r="CC101" s="12">
        <f>IF(CH100&lt;1,"",(CH100*(CB101*30)/360))</f>
        <v>3244.2043264686704</v>
      </c>
      <c r="CD101" s="13">
        <f>IF(CH100&lt;1,"",$CE$9)</f>
        <v>3991.8149710750995</v>
      </c>
      <c r="CE101" s="12">
        <f>IF(CH100&lt;1,"",$CE$12)</f>
        <v>0</v>
      </c>
      <c r="CF101" s="12">
        <f>IF(CH100&lt;1,0,CF89)</f>
        <v>0</v>
      </c>
      <c r="CG101" s="12">
        <f>IF(CH100&lt;1,0,(CD101+CE101+CF101)-CC101)</f>
        <v>747.6106446064291</v>
      </c>
      <c r="CH101" s="12">
        <f>IF(CH100-CG101&lt;1,0,CH100-CG101)</f>
        <v>555401.70246430847</v>
      </c>
    </row>
    <row r="102" spans="1:86" x14ac:dyDescent="0.25">
      <c r="A102" s="11">
        <f>IF(I101&lt;1,"",A101+1)</f>
        <v>68</v>
      </c>
      <c r="B102" s="10">
        <f>IF(I101&lt;1,"",$E$7)</f>
        <v>7.0000000000000007E-2</v>
      </c>
      <c r="C102" s="8">
        <f>IF(I101&lt;1,0,(I101*(B102*30)/360))</f>
        <v>1836.0295515241974</v>
      </c>
      <c r="D102" s="9">
        <f>IF(I101 &gt; 1, IF(I101-D101&lt;1,(I101+C102),$E$9), 0)</f>
        <v>3991.8149710750995</v>
      </c>
      <c r="E102" s="8">
        <f>IF(I101&lt;1,"",$E$12)</f>
        <v>3000</v>
      </c>
      <c r="F102" s="8"/>
      <c r="G102" s="8">
        <f>IF(I101&gt;1,IF(G90&gt;1,IF(I101&lt;$E$13,(I101-D102+C102),G90),0),0)</f>
        <v>0</v>
      </c>
      <c r="H102" s="8">
        <f>IF(I101&lt;1,0,IF((D102+E102+G102)-C102&gt;=(I101),(I101),(D102+E102+G102)-C102))</f>
        <v>5155.7854195509026</v>
      </c>
      <c r="I102" s="8">
        <f>IF(I101-H102&lt;1,0,I101-H102)</f>
        <v>309592.13769888296</v>
      </c>
      <c r="J102" s="8"/>
      <c r="N102" s="5"/>
      <c r="AB102" s="2" t="s">
        <v>0</v>
      </c>
      <c r="CA102" s="1">
        <f>SUM(CA101+1)</f>
        <v>74</v>
      </c>
      <c r="CB102" s="14">
        <f>IF(CH101&lt;1,"",$CE$7)</f>
        <v>7.0000000000000007E-2</v>
      </c>
      <c r="CC102" s="12">
        <f>IF(CH101&lt;1,"",(CH101*(CB102*30)/360))</f>
        <v>3239.843264375133</v>
      </c>
      <c r="CD102" s="13">
        <f>IF(CH101&lt;1,"",$CE$9)</f>
        <v>3991.8149710750995</v>
      </c>
      <c r="CE102" s="12">
        <f>IF(CH101&lt;1,"",$CE$12)</f>
        <v>0</v>
      </c>
      <c r="CF102" s="12">
        <f>IF(CH101&lt;1,0,CF90)</f>
        <v>0</v>
      </c>
      <c r="CG102" s="12">
        <f>IF(CH101&lt;1,0,(CD102+CE102+CF102)-CC102)</f>
        <v>751.97170669996649</v>
      </c>
      <c r="CH102" s="12">
        <f>IF(CH101-CG102&lt;1,0,CH101-CG102)</f>
        <v>554649.73075760854</v>
      </c>
    </row>
    <row r="103" spans="1:86" x14ac:dyDescent="0.25">
      <c r="A103" s="11">
        <f>IF(I102&lt;1,"",A102+1)</f>
        <v>69</v>
      </c>
      <c r="B103" s="10">
        <f>IF(I102&lt;1,"",$E$7)</f>
        <v>7.0000000000000007E-2</v>
      </c>
      <c r="C103" s="8">
        <f>IF(I102&lt;1,0,(I102*(B103*30)/360))</f>
        <v>1805.9541365768173</v>
      </c>
      <c r="D103" s="9">
        <f>IF(I102 &gt; 1, IF(I102-D102&lt;1,(I102+C103),$E$9), 0)</f>
        <v>3991.8149710750995</v>
      </c>
      <c r="E103" s="8">
        <f>IF(I102&lt;1,"",$E$12)</f>
        <v>3000</v>
      </c>
      <c r="F103" s="8"/>
      <c r="G103" s="8">
        <f>IF(I102&gt;1,IF(G91&gt;1,IF(I102&lt;$E$13,(I102-D103+C103),G91),0),0)</f>
        <v>0</v>
      </c>
      <c r="H103" s="8">
        <f>IF(I102&lt;1,0,IF((D103+E103+G103)-C103&gt;=(I102),(I102),(D103+E103+G103)-C103))</f>
        <v>5185.8608344982822</v>
      </c>
      <c r="I103" s="8">
        <f>IF(I102-H103&lt;1,0,I102-H103)</f>
        <v>304406.27686438465</v>
      </c>
      <c r="J103" s="8"/>
      <c r="N103" s="5"/>
      <c r="AB103" s="2" t="s">
        <v>0</v>
      </c>
      <c r="CA103" s="1">
        <f>SUM(CA102+1)</f>
        <v>75</v>
      </c>
      <c r="CB103" s="14">
        <f>IF(CH102&lt;1,"",$CE$7)</f>
        <v>7.0000000000000007E-2</v>
      </c>
      <c r="CC103" s="12">
        <f>IF(CH102&lt;1,"",(CH102*(CB103*30)/360))</f>
        <v>3235.4567627527167</v>
      </c>
      <c r="CD103" s="13">
        <f>IF(CH102&lt;1,"",$CE$9)</f>
        <v>3991.8149710750995</v>
      </c>
      <c r="CE103" s="12">
        <f>IF(CH102&lt;1,"",$CE$12)</f>
        <v>0</v>
      </c>
      <c r="CF103" s="12">
        <f>IF(CH102&lt;1,0,CF91)</f>
        <v>0</v>
      </c>
      <c r="CG103" s="12">
        <f>IF(CH102&lt;1,0,(CD103+CE103+CF103)-CC103)</f>
        <v>756.35820832238278</v>
      </c>
      <c r="CH103" s="12">
        <f>IF(CH102-CG103&lt;1,0,CH102-CG103)</f>
        <v>553893.37254928611</v>
      </c>
    </row>
    <row r="104" spans="1:86" x14ac:dyDescent="0.25">
      <c r="A104" s="11">
        <f>IF(I103&lt;1,"",A103+1)</f>
        <v>70</v>
      </c>
      <c r="B104" s="10">
        <f>IF(I103&lt;1,"",$E$7)</f>
        <v>7.0000000000000007E-2</v>
      </c>
      <c r="C104" s="8">
        <f>IF(I103&lt;1,0,(I103*(B104*30)/360))</f>
        <v>1775.7032817089105</v>
      </c>
      <c r="D104" s="9">
        <f>IF(I103 &gt; 1, IF(I103-D103&lt;1,(I103+C104),$E$9), 0)</f>
        <v>3991.8149710750995</v>
      </c>
      <c r="E104" s="8">
        <f>IF(I103&lt;1,"",$E$12)</f>
        <v>3000</v>
      </c>
      <c r="F104" s="8"/>
      <c r="G104" s="8">
        <f>IF(I103&gt;1,IF(G92&gt;1,IF(I103&lt;$E$13,(I103-D104+C104),G92),0),0)</f>
        <v>0</v>
      </c>
      <c r="H104" s="8">
        <f>IF(I103&lt;1,0,IF((D104+E104+G104)-C104&gt;=(I103),(I103),(D104+E104+G104)-C104))</f>
        <v>5216.1116893661892</v>
      </c>
      <c r="I104" s="8">
        <f>IF(I103-H104&lt;1,0,I103-H104)</f>
        <v>299190.16517501848</v>
      </c>
      <c r="J104" s="8"/>
      <c r="N104" s="5"/>
      <c r="AB104" s="2" t="s">
        <v>0</v>
      </c>
      <c r="CA104" s="1">
        <f>SUM(CA103+1)</f>
        <v>76</v>
      </c>
      <c r="CB104" s="14">
        <f>IF(CH103&lt;1,"",$CE$7)</f>
        <v>7.0000000000000007E-2</v>
      </c>
      <c r="CC104" s="12">
        <f>IF(CH103&lt;1,"",(CH103*(CB104*30)/360))</f>
        <v>3231.0446732041692</v>
      </c>
      <c r="CD104" s="13">
        <f>IF(CH103&lt;1,"",$CE$9)</f>
        <v>3991.8149710750995</v>
      </c>
      <c r="CE104" s="12">
        <f>IF(CH103&lt;1,"",$CE$12)</f>
        <v>0</v>
      </c>
      <c r="CF104" s="12">
        <f>IF(CH103&lt;1,0,CF92)</f>
        <v>0</v>
      </c>
      <c r="CG104" s="12">
        <f>IF(CH103&lt;1,0,(CD104+CE104+CF104)-CC104)</f>
        <v>760.77029787093034</v>
      </c>
      <c r="CH104" s="12">
        <f>IF(CH103-CG104&lt;1,0,CH103-CG104)</f>
        <v>553132.60225141514</v>
      </c>
    </row>
    <row r="105" spans="1:86" x14ac:dyDescent="0.25">
      <c r="A105" s="11">
        <f>IF(I104&lt;1,"",A104+1)</f>
        <v>71</v>
      </c>
      <c r="B105" s="10">
        <f>IF(I104&lt;1,"",$E$7)</f>
        <v>7.0000000000000007E-2</v>
      </c>
      <c r="C105" s="8">
        <f>IF(I104&lt;1,0,(I104*(B105*30)/360))</f>
        <v>1745.2759635209413</v>
      </c>
      <c r="D105" s="9">
        <f>IF(I104 &gt; 1, IF(I104-D104&lt;1,(I104+C105),$E$9), 0)</f>
        <v>3991.8149710750995</v>
      </c>
      <c r="E105" s="8">
        <f>IF(I104&lt;1,"",$E$12)</f>
        <v>3000</v>
      </c>
      <c r="F105" s="8"/>
      <c r="G105" s="8">
        <f>IF(I104&gt;1,IF(G93&gt;1,IF(I104&lt;$E$13,(I104-D105+C105),G93),0),0)</f>
        <v>0</v>
      </c>
      <c r="H105" s="8">
        <f>IF(I104&lt;1,0,IF((D105+E105+G105)-C105&gt;=(I104),(I104),(D105+E105+G105)-C105))</f>
        <v>5246.5390075541582</v>
      </c>
      <c r="I105" s="8">
        <f>IF(I104-H105&lt;1,0,I104-H105)</f>
        <v>293943.6261674643</v>
      </c>
      <c r="J105" s="8"/>
      <c r="N105" s="5"/>
      <c r="AB105" s="2" t="s">
        <v>0</v>
      </c>
      <c r="CA105" s="1">
        <f>SUM(CA104+1)</f>
        <v>77</v>
      </c>
      <c r="CB105" s="14">
        <f>IF(CH104&lt;1,"",$CE$7)</f>
        <v>7.0000000000000007E-2</v>
      </c>
      <c r="CC105" s="12">
        <f>IF(CH104&lt;1,"",(CH104*(CB105*30)/360))</f>
        <v>3226.6068464665886</v>
      </c>
      <c r="CD105" s="13">
        <f>IF(CH104&lt;1,"",$CE$9)</f>
        <v>3991.8149710750995</v>
      </c>
      <c r="CE105" s="12">
        <f>IF(CH104&lt;1,"",$CE$12)</f>
        <v>0</v>
      </c>
      <c r="CF105" s="12">
        <f>IF(CH104&lt;1,0,CF93)</f>
        <v>0</v>
      </c>
      <c r="CG105" s="12">
        <f>IF(CH104&lt;1,0,(CD105+CE105+CF105)-CC105)</f>
        <v>765.20812460851084</v>
      </c>
      <c r="CH105" s="12">
        <f>IF(CH104-CG105&lt;1,0,CH104-CG105)</f>
        <v>552367.39412680664</v>
      </c>
    </row>
    <row r="106" spans="1:86" x14ac:dyDescent="0.25">
      <c r="A106" s="11">
        <f>IF(I105&lt;1,"",A105+1)</f>
        <v>72</v>
      </c>
      <c r="B106" s="10">
        <f>IF(I105&lt;1,"",$E$7)</f>
        <v>7.0000000000000007E-2</v>
      </c>
      <c r="C106" s="8">
        <f>IF(I105&lt;1,0,(I105*(B106*30)/360))</f>
        <v>1714.6711526435417</v>
      </c>
      <c r="D106" s="9">
        <f>IF(I105 &gt; 1, IF(I105-D105&lt;1,(I105+C106),$E$9), 0)</f>
        <v>3991.8149710750995</v>
      </c>
      <c r="E106" s="8">
        <f>IF(I105&lt;1,"",$E$12)</f>
        <v>3000</v>
      </c>
      <c r="F106" s="8"/>
      <c r="G106" s="8">
        <f>IF(I105&gt;1,IF(G94&gt;1,IF(I105&lt;$E$13,(I105-D106+C106),G94),0),0)</f>
        <v>0</v>
      </c>
      <c r="H106" s="8">
        <f>IF(I105&lt;1,0,IF((D106+E106+G106)-C106&gt;=(I105),(I105),(D106+E106+G106)-C106))</f>
        <v>5277.1438184315575</v>
      </c>
      <c r="I106" s="8">
        <f>IF(I105-H106&lt;1,0,I105-H106)</f>
        <v>288666.48234903277</v>
      </c>
      <c r="J106" s="8"/>
      <c r="N106" s="5" t="s">
        <v>0</v>
      </c>
      <c r="AB106" s="2" t="s">
        <v>0</v>
      </c>
      <c r="CA106" s="1">
        <f>SUM(CA105+1)</f>
        <v>78</v>
      </c>
      <c r="CB106" s="14">
        <f>IF(CH105&lt;1,"",$CE$7)</f>
        <v>7.0000000000000007E-2</v>
      </c>
      <c r="CC106" s="12">
        <f>IF(CH105&lt;1,"",(CH105*(CB106*30)/360))</f>
        <v>3222.1431324063724</v>
      </c>
      <c r="CD106" s="13">
        <f>IF(CH105&lt;1,"",$CE$9)</f>
        <v>3991.8149710750995</v>
      </c>
      <c r="CE106" s="12">
        <f>IF(CH105&lt;1,"",$CE$12)</f>
        <v>0</v>
      </c>
      <c r="CF106" s="12">
        <f>IF(CH105&lt;1,0,CF94)</f>
        <v>0</v>
      </c>
      <c r="CG106" s="12">
        <f>IF(CH105&lt;1,0,(CD106+CE106+CF106)-CC106)</f>
        <v>769.6718386687271</v>
      </c>
      <c r="CH106" s="12">
        <f>IF(CH105-CG106&lt;1,0,CH105-CG106)</f>
        <v>551597.72228813788</v>
      </c>
    </row>
    <row r="107" spans="1:86" x14ac:dyDescent="0.25">
      <c r="A107" s="11">
        <f>IF(I106&lt;1,"",A106+1)</f>
        <v>73</v>
      </c>
      <c r="B107" s="10">
        <f>IF(I106&lt;1,"",$E$7)</f>
        <v>7.0000000000000007E-2</v>
      </c>
      <c r="C107" s="8">
        <f>IF(I106&lt;1,0,(I106*(B107*30)/360))</f>
        <v>1683.8878137026913</v>
      </c>
      <c r="D107" s="9">
        <f>IF(I106 &gt; 1, IF(I106-D106&lt;1,(I106+C107),$E$9), 0)</f>
        <v>3991.8149710750995</v>
      </c>
      <c r="E107" s="8">
        <f>IF(I106&lt;1,"",$E$12)</f>
        <v>3000</v>
      </c>
      <c r="F107" s="8"/>
      <c r="G107" s="8">
        <f>IF(I106&gt;1,IF(G95&gt;1,IF(I106&lt;$E$13,(I106-D107+C107),G95),0),0)</f>
        <v>0</v>
      </c>
      <c r="H107" s="8">
        <f>IF(I106&lt;1,0,IF((D107+E107+G107)-C107&gt;=(I106),(I106),(D107+E107+G107)-C107))</f>
        <v>5307.9271573724081</v>
      </c>
      <c r="I107" s="8">
        <f>IF(I106-H107&lt;1,0,I106-H107)</f>
        <v>283358.55519166036</v>
      </c>
      <c r="J107" s="8"/>
      <c r="N107" s="5"/>
      <c r="AB107" s="2" t="s">
        <v>0</v>
      </c>
      <c r="CA107" s="1">
        <f>SUM(CA106+1)</f>
        <v>79</v>
      </c>
      <c r="CB107" s="14">
        <f>IF(CH106&lt;1,"",$CE$7)</f>
        <v>7.0000000000000007E-2</v>
      </c>
      <c r="CC107" s="12">
        <f>IF(CH106&lt;1,"",(CH106*(CB107*30)/360))</f>
        <v>3217.6533800141374</v>
      </c>
      <c r="CD107" s="13">
        <f>IF(CH106&lt;1,"",$CE$9)</f>
        <v>3991.8149710750995</v>
      </c>
      <c r="CE107" s="12">
        <f>IF(CH106&lt;1,"",$CE$12)</f>
        <v>0</v>
      </c>
      <c r="CF107" s="12">
        <f>IF(CH106&lt;1,0,CF95)</f>
        <v>0</v>
      </c>
      <c r="CG107" s="12">
        <f>IF(CH106&lt;1,0,(CD107+CE107+CF107)-CC107)</f>
        <v>774.16159106096211</v>
      </c>
      <c r="CH107" s="12">
        <f>IF(CH106-CG107&lt;1,0,CH106-CG107)</f>
        <v>550823.56069707696</v>
      </c>
    </row>
    <row r="108" spans="1:86" x14ac:dyDescent="0.25">
      <c r="A108" s="11">
        <f>IF(I107&lt;1,"",A107+1)</f>
        <v>74</v>
      </c>
      <c r="B108" s="10">
        <f>IF(I107&lt;1,"",$E$7)</f>
        <v>7.0000000000000007E-2</v>
      </c>
      <c r="C108" s="8">
        <f>IF(I107&lt;1,0,(I107*(B108*30)/360))</f>
        <v>1652.9249052846856</v>
      </c>
      <c r="D108" s="9">
        <f>IF(I107 &gt; 1, IF(I107-D107&lt;1,(I107+C108),$E$9), 0)</f>
        <v>3991.8149710750995</v>
      </c>
      <c r="E108" s="8">
        <f>IF(I107&lt;1,"",$E$12)</f>
        <v>3000</v>
      </c>
      <c r="F108" s="8"/>
      <c r="G108" s="8">
        <f>IF(I107&gt;1,IF(G96&gt;1,IF(I107&lt;$E$13,(I107-D108+C108),G96),0),0)</f>
        <v>0</v>
      </c>
      <c r="H108" s="8">
        <f>IF(I107&lt;1,0,IF((D108+E108+G108)-C108&gt;=(I107),(I107),(D108+E108+G108)-C108))</f>
        <v>5338.8900657904142</v>
      </c>
      <c r="I108" s="8">
        <f>IF(I107-H108&lt;1,0,I107-H108)</f>
        <v>278019.66512586997</v>
      </c>
      <c r="J108" s="8"/>
      <c r="N108" s="5"/>
      <c r="AB108" s="2" t="s">
        <v>0</v>
      </c>
      <c r="CA108" s="1">
        <f>SUM(CA107+1)</f>
        <v>80</v>
      </c>
      <c r="CB108" s="14">
        <f>IF(CH107&lt;1,"",$CE$7)</f>
        <v>7.0000000000000007E-2</v>
      </c>
      <c r="CC108" s="12">
        <f>IF(CH107&lt;1,"",(CH107*(CB108*30)/360))</f>
        <v>3213.1374373996159</v>
      </c>
      <c r="CD108" s="13">
        <f>IF(CH107&lt;1,"",$CE$9)</f>
        <v>3991.8149710750995</v>
      </c>
      <c r="CE108" s="12">
        <f>IF(CH107&lt;1,"",$CE$12)</f>
        <v>0</v>
      </c>
      <c r="CF108" s="12">
        <f>IF(CH107&lt;1,0,CF96)</f>
        <v>0</v>
      </c>
      <c r="CG108" s="12">
        <f>IF(CH107&lt;1,0,(CD108+CE108+CF108)-CC108)</f>
        <v>778.67753367548357</v>
      </c>
      <c r="CH108" s="12">
        <f>IF(CH107-CG108&lt;1,0,CH107-CG108)</f>
        <v>550044.88316340151</v>
      </c>
    </row>
    <row r="109" spans="1:86" x14ac:dyDescent="0.25">
      <c r="A109" s="11">
        <f>IF(I108&lt;1,"",A108+1)</f>
        <v>75</v>
      </c>
      <c r="B109" s="10">
        <f>IF(I108&lt;1,"",$E$7)</f>
        <v>7.0000000000000007E-2</v>
      </c>
      <c r="C109" s="8">
        <f>IF(I108&lt;1,0,(I108*(B109*30)/360))</f>
        <v>1621.7813799009082</v>
      </c>
      <c r="D109" s="9">
        <f>IF(I108 &gt; 1, IF(I108-D108&lt;1,(I108+C109),$E$9), 0)</f>
        <v>3991.8149710750995</v>
      </c>
      <c r="E109" s="8">
        <f>IF(I108&lt;1,"",$E$12)</f>
        <v>3000</v>
      </c>
      <c r="F109" s="8"/>
      <c r="G109" s="8">
        <f>IF(I108&gt;1,IF(G97&gt;1,IF(I108&lt;$E$13,(I108-D109+C109),G97),0),0)</f>
        <v>0</v>
      </c>
      <c r="H109" s="8">
        <f>IF(I108&lt;1,0,IF((D109+E109+G109)-C109&gt;=(I108),(I108),(D109+E109+G109)-C109))</f>
        <v>5370.0335911741913</v>
      </c>
      <c r="I109" s="8">
        <f>IF(I108-H109&lt;1,0,I108-H109)</f>
        <v>272649.6315346958</v>
      </c>
      <c r="J109" s="8"/>
      <c r="N109" s="5"/>
      <c r="AB109" s="2" t="s">
        <v>0</v>
      </c>
      <c r="CA109" s="1">
        <f>SUM(CA108+1)</f>
        <v>81</v>
      </c>
      <c r="CB109" s="14">
        <f>IF(CH108&lt;1,"",$CE$7)</f>
        <v>7.0000000000000007E-2</v>
      </c>
      <c r="CC109" s="12">
        <f>IF(CH108&lt;1,"",(CH108*(CB109*30)/360))</f>
        <v>3208.5951517865087</v>
      </c>
      <c r="CD109" s="13">
        <f>IF(CH108&lt;1,"",$CE$9)</f>
        <v>3991.8149710750995</v>
      </c>
      <c r="CE109" s="12">
        <f>IF(CH108&lt;1,"",$CE$12)</f>
        <v>0</v>
      </c>
      <c r="CF109" s="12">
        <f>IF(CH108&lt;1,0,CF97)</f>
        <v>0</v>
      </c>
      <c r="CG109" s="12">
        <f>IF(CH108&lt;1,0,(CD109+CE109+CF109)-CC109)</f>
        <v>783.21981928859077</v>
      </c>
      <c r="CH109" s="12">
        <f>IF(CH108-CG109&lt;1,0,CH108-CG109)</f>
        <v>549261.66334411292</v>
      </c>
    </row>
    <row r="110" spans="1:86" x14ac:dyDescent="0.25">
      <c r="A110" s="11">
        <f>IF(I109&lt;1,"",A109+1)</f>
        <v>76</v>
      </c>
      <c r="B110" s="10">
        <f>IF(I109&lt;1,"",$E$7)</f>
        <v>7.0000000000000007E-2</v>
      </c>
      <c r="C110" s="8">
        <f>IF(I109&lt;1,0,(I109*(B110*30)/360))</f>
        <v>1590.4561839523922</v>
      </c>
      <c r="D110" s="9">
        <f>IF(I109 &gt; 1, IF(I109-D109&lt;1,(I109+C110),$E$9), 0)</f>
        <v>3991.8149710750995</v>
      </c>
      <c r="E110" s="8">
        <f>IF(I109&lt;1,"",$E$12)</f>
        <v>3000</v>
      </c>
      <c r="F110" s="8"/>
      <c r="G110" s="8">
        <f>IF(I109&gt;1,IF(G98&gt;1,IF(I109&lt;$E$13,(I109-D110+C110),G98),0),0)</f>
        <v>0</v>
      </c>
      <c r="H110" s="8">
        <f>IF(I109&lt;1,0,IF((D110+E110+G110)-C110&gt;=(I109),(I109),(D110+E110+G110)-C110))</f>
        <v>5401.3587871227073</v>
      </c>
      <c r="I110" s="8">
        <f>IF(I109-H110&lt;1,0,I109-H110)</f>
        <v>267248.27274757309</v>
      </c>
      <c r="J110" s="8"/>
      <c r="N110" s="5"/>
      <c r="AB110" s="2" t="s">
        <v>0</v>
      </c>
      <c r="CA110" s="1">
        <f>SUM(CA109+1)</f>
        <v>82</v>
      </c>
      <c r="CB110" s="14">
        <f>IF(CH109&lt;1,"",$CE$7)</f>
        <v>7.0000000000000007E-2</v>
      </c>
      <c r="CC110" s="12">
        <f>IF(CH109&lt;1,"",(CH109*(CB110*30)/360))</f>
        <v>3204.0263695073254</v>
      </c>
      <c r="CD110" s="13">
        <f>IF(CH109&lt;1,"",$CE$9)</f>
        <v>3991.8149710750995</v>
      </c>
      <c r="CE110" s="12">
        <f>IF(CH109&lt;1,"",$CE$12)</f>
        <v>0</v>
      </c>
      <c r="CF110" s="12">
        <f>IF(CH109&lt;1,0,CF98)</f>
        <v>0</v>
      </c>
      <c r="CG110" s="12">
        <f>IF(CH109&lt;1,0,(CD110+CE110+CF110)-CC110)</f>
        <v>787.78860156777409</v>
      </c>
      <c r="CH110" s="12">
        <f>IF(CH109-CG110&lt;1,0,CH109-CG110)</f>
        <v>548473.87474254519</v>
      </c>
    </row>
    <row r="111" spans="1:86" x14ac:dyDescent="0.25">
      <c r="A111" s="11">
        <f>IF(I110&lt;1,"",A110+1)</f>
        <v>77</v>
      </c>
      <c r="B111" s="10">
        <f>IF(I110&lt;1,"",$E$7)</f>
        <v>7.0000000000000007E-2</v>
      </c>
      <c r="C111" s="8">
        <f>IF(I110&lt;1,0,(I110*(B111*30)/360))</f>
        <v>1558.9482576941764</v>
      </c>
      <c r="D111" s="9">
        <f>IF(I110 &gt; 1, IF(I110-D110&lt;1,(I110+C111),$E$9), 0)</f>
        <v>3991.8149710750995</v>
      </c>
      <c r="E111" s="8">
        <f>IF(I110&lt;1,"",$E$12)</f>
        <v>3000</v>
      </c>
      <c r="F111" s="8"/>
      <c r="G111" s="8">
        <f>IF(I110&gt;1,IF(G99&gt;1,IF(I110&lt;$E$13,(I110-D111+C111),G99),0),0)</f>
        <v>0</v>
      </c>
      <c r="H111" s="8">
        <f>IF(I110&lt;1,0,IF((D111+E111+G111)-C111&gt;=(I110),(I110),(D111+E111+G111)-C111))</f>
        <v>5432.8667133809231</v>
      </c>
      <c r="I111" s="8">
        <f>IF(I110-H111&lt;1,0,I110-H111)</f>
        <v>261815.40603419216</v>
      </c>
      <c r="J111" s="8"/>
      <c r="N111" s="5"/>
      <c r="AB111" s="2" t="s">
        <v>0</v>
      </c>
      <c r="CA111" s="1">
        <f>SUM(CA110+1)</f>
        <v>83</v>
      </c>
      <c r="CB111" s="14">
        <f>IF(CH110&lt;1,"",$CE$7)</f>
        <v>7.0000000000000007E-2</v>
      </c>
      <c r="CC111" s="12">
        <f>IF(CH110&lt;1,"",(CH110*(CB111*30)/360))</f>
        <v>3199.4309359981803</v>
      </c>
      <c r="CD111" s="13">
        <f>IF(CH110&lt;1,"",$CE$9)</f>
        <v>3991.8149710750995</v>
      </c>
      <c r="CE111" s="12">
        <f>IF(CH110&lt;1,"",$CE$12)</f>
        <v>0</v>
      </c>
      <c r="CF111" s="12">
        <f>IF(CH110&lt;1,0,CF99)</f>
        <v>0</v>
      </c>
      <c r="CG111" s="12">
        <f>IF(CH110&lt;1,0,(CD111+CE111+CF111)-CC111)</f>
        <v>792.38403507691919</v>
      </c>
      <c r="CH111" s="12">
        <f>IF(CH110-CG111&lt;1,0,CH110-CG111)</f>
        <v>547681.49070746824</v>
      </c>
    </row>
    <row r="112" spans="1:86" x14ac:dyDescent="0.25">
      <c r="A112" s="11">
        <f>IF(I111&lt;1,"",A111+1)</f>
        <v>78</v>
      </c>
      <c r="B112" s="10">
        <f>IF(I111&lt;1,"",$E$7)</f>
        <v>7.0000000000000007E-2</v>
      </c>
      <c r="C112" s="8">
        <f>IF(I111&lt;1,0,(I111*(B112*30)/360))</f>
        <v>1527.2565351994542</v>
      </c>
      <c r="D112" s="9">
        <f>IF(I111 &gt; 1, IF(I111-D111&lt;1,(I111+C112),$E$9), 0)</f>
        <v>3991.8149710750995</v>
      </c>
      <c r="E112" s="8">
        <f>IF(I111&lt;1,"",$E$12)</f>
        <v>3000</v>
      </c>
      <c r="F112" s="8"/>
      <c r="G112" s="8">
        <f>IF(I111&gt;1,IF(G100&gt;1,IF(I111&lt;$E$13,(I111-D112+C112),G100),0),0)</f>
        <v>0</v>
      </c>
      <c r="H112" s="8">
        <f>IF(I111&lt;1,0,IF((D112+E112+G112)-C112&gt;=(I111),(I111),(D112+E112+G112)-C112))</f>
        <v>5464.558435875645</v>
      </c>
      <c r="I112" s="8">
        <f>IF(I111-H112&lt;1,0,I111-H112)</f>
        <v>256350.84759831653</v>
      </c>
      <c r="J112" s="8"/>
      <c r="N112" s="5"/>
      <c r="AB112" s="2" t="s">
        <v>0</v>
      </c>
      <c r="CA112" s="1">
        <f>SUM(CA111+1)</f>
        <v>84</v>
      </c>
      <c r="CB112" s="14">
        <f>IF(CH111&lt;1,"",$CE$7)</f>
        <v>7.0000000000000007E-2</v>
      </c>
      <c r="CC112" s="12">
        <f>IF(CH111&lt;1,"",(CH111*(CB112*30)/360))</f>
        <v>3194.8086957935652</v>
      </c>
      <c r="CD112" s="13">
        <f>IF(CH111&lt;1,"",$CE$9)</f>
        <v>3991.8149710750995</v>
      </c>
      <c r="CE112" s="12">
        <f>IF(CH111&lt;1,"",$CE$12)</f>
        <v>0</v>
      </c>
      <c r="CF112" s="12">
        <f>IF(CH111&lt;1,0,CF100)</f>
        <v>0</v>
      </c>
      <c r="CG112" s="12">
        <f>IF(CH111&lt;1,0,(CD112+CE112+CF112)-CC112)</f>
        <v>797.00627528153427</v>
      </c>
      <c r="CH112" s="12">
        <f>IF(CH111-CG112&lt;1,0,CH111-CG112)</f>
        <v>546884.4844321867</v>
      </c>
    </row>
    <row r="113" spans="1:86" x14ac:dyDescent="0.25">
      <c r="A113" s="11">
        <f>IF(I112&lt;1,"",A112+1)</f>
        <v>79</v>
      </c>
      <c r="B113" s="10">
        <f>IF(I112&lt;1,"",$E$7)</f>
        <v>7.0000000000000007E-2</v>
      </c>
      <c r="C113" s="8">
        <f>IF(I112&lt;1,0,(I112*(B113*30)/360))</f>
        <v>1495.3799443235132</v>
      </c>
      <c r="D113" s="9">
        <f>IF(I112 &gt; 1, IF(I112-D112&lt;1,(I112+C113),$E$9), 0)</f>
        <v>3991.8149710750995</v>
      </c>
      <c r="E113" s="8">
        <f>IF(I112&lt;1,"",$E$12)</f>
        <v>3000</v>
      </c>
      <c r="F113" s="8"/>
      <c r="G113" s="8">
        <f>IF(I112&gt;1,IF(G101&gt;1,IF(I112&lt;$E$13,(I112-D113+C113),G101),0),0)</f>
        <v>0</v>
      </c>
      <c r="H113" s="8">
        <f>IF(I112&lt;1,0,IF((D113+E113+G113)-C113&gt;=(I112),(I112),(D113+E113+G113)-C113))</f>
        <v>5496.4350267515865</v>
      </c>
      <c r="I113" s="8">
        <f>IF(I112-H113&lt;1,0,I112-H113)</f>
        <v>250854.41257156493</v>
      </c>
      <c r="J113" s="8"/>
      <c r="N113" s="5"/>
      <c r="AB113" s="2" t="s">
        <v>0</v>
      </c>
      <c r="CA113" s="1">
        <f>SUM(CA112+1)</f>
        <v>85</v>
      </c>
      <c r="CB113" s="14">
        <f>IF(CH112&lt;1,"",$CE$7)</f>
        <v>7.0000000000000007E-2</v>
      </c>
      <c r="CC113" s="12">
        <f>IF(CH112&lt;1,"",(CH112*(CB113*30)/360))</f>
        <v>3190.1594925210893</v>
      </c>
      <c r="CD113" s="13">
        <f>IF(CH112&lt;1,"",$CE$9)</f>
        <v>3991.8149710750995</v>
      </c>
      <c r="CE113" s="12">
        <f>IF(CH112&lt;1,"",$CE$12)</f>
        <v>0</v>
      </c>
      <c r="CF113" s="12">
        <f>IF(CH112&lt;1,0,CF101)</f>
        <v>0</v>
      </c>
      <c r="CG113" s="12">
        <f>IF(CH112&lt;1,0,(CD113+CE113+CF113)-CC113)</f>
        <v>801.65547855401019</v>
      </c>
      <c r="CH113" s="12">
        <f>IF(CH112-CG113&lt;1,0,CH112-CG113)</f>
        <v>546082.82895363274</v>
      </c>
    </row>
    <row r="114" spans="1:86" x14ac:dyDescent="0.25">
      <c r="A114" s="11">
        <f>IF(I113&lt;1,"",A113+1)</f>
        <v>80</v>
      </c>
      <c r="B114" s="10">
        <f>IF(I113&lt;1,"",$E$7)</f>
        <v>7.0000000000000007E-2</v>
      </c>
      <c r="C114" s="8">
        <f>IF(I113&lt;1,0,(I113*(B114*30)/360))</f>
        <v>1463.3174066674621</v>
      </c>
      <c r="D114" s="9">
        <f>IF(I113 &gt; 1, IF(I113-D113&lt;1,(I113+C114),$E$9), 0)</f>
        <v>3991.8149710750995</v>
      </c>
      <c r="E114" s="8">
        <f>IF(I113&lt;1,"",$E$12)</f>
        <v>3000</v>
      </c>
      <c r="F114" s="8"/>
      <c r="G114" s="8">
        <f>IF(I113&gt;1,IF(G102&gt;1,IF(I113&lt;$E$13,(I113-D114+C114),G102),0),0)</f>
        <v>0</v>
      </c>
      <c r="H114" s="8">
        <f>IF(I113&lt;1,0,IF((D114+E114+G114)-C114&gt;=(I113),(I113),(D114+E114+G114)-C114))</f>
        <v>5528.4975644076376</v>
      </c>
      <c r="I114" s="8">
        <f>IF(I113-H114&lt;1,0,I113-H114)</f>
        <v>245325.91500715728</v>
      </c>
      <c r="J114" s="8"/>
      <c r="N114" s="5"/>
      <c r="AB114" s="2" t="s">
        <v>0</v>
      </c>
      <c r="CA114" s="1">
        <f>SUM(CA113+1)</f>
        <v>86</v>
      </c>
      <c r="CB114" s="14">
        <f>IF(CH113&lt;1,"",$CE$7)</f>
        <v>7.0000000000000007E-2</v>
      </c>
      <c r="CC114" s="12">
        <f>IF(CH113&lt;1,"",(CH113*(CB114*30)/360))</f>
        <v>3185.4831688961913</v>
      </c>
      <c r="CD114" s="13">
        <f>IF(CH113&lt;1,"",$CE$9)</f>
        <v>3991.8149710750995</v>
      </c>
      <c r="CE114" s="12">
        <f>IF(CH113&lt;1,"",$CE$12)</f>
        <v>0</v>
      </c>
      <c r="CF114" s="12">
        <f>IF(CH113&lt;1,0,CF102)</f>
        <v>0</v>
      </c>
      <c r="CG114" s="12">
        <f>IF(CH113&lt;1,0,(CD114+CE114+CF114)-CC114)</f>
        <v>806.33180217890822</v>
      </c>
      <c r="CH114" s="12">
        <f>IF(CH113-CG114&lt;1,0,CH113-CG114)</f>
        <v>545276.49715145386</v>
      </c>
    </row>
    <row r="115" spans="1:86" x14ac:dyDescent="0.25">
      <c r="A115" s="11">
        <f>IF(I114&lt;1,"",A114+1)</f>
        <v>81</v>
      </c>
      <c r="B115" s="10">
        <f>IF(I114&lt;1,"",$E$7)</f>
        <v>7.0000000000000007E-2</v>
      </c>
      <c r="C115" s="8">
        <f>IF(I114&lt;1,0,(I114*(B115*30)/360))</f>
        <v>1431.0678375417508</v>
      </c>
      <c r="D115" s="9">
        <f>IF(I114 &gt; 1, IF(I114-D114&lt;1,(I114+C115),$E$9), 0)</f>
        <v>3991.8149710750995</v>
      </c>
      <c r="E115" s="8">
        <f>IF(I114&lt;1,"",$E$12)</f>
        <v>3000</v>
      </c>
      <c r="F115" s="8"/>
      <c r="G115" s="8">
        <f>IF(I114&gt;1,IF(G103&gt;1,IF(I114&lt;$E$13,(I114-D115+C115),G103),0),0)</f>
        <v>0</v>
      </c>
      <c r="H115" s="8">
        <f>IF(I114&lt;1,0,IF((D115+E115+G115)-C115&gt;=(I114),(I114),(D115+E115+G115)-C115))</f>
        <v>5560.7471335333485</v>
      </c>
      <c r="I115" s="8">
        <f>IF(I114-H115&lt;1,0,I114-H115)</f>
        <v>239765.16787362393</v>
      </c>
      <c r="J115" s="8"/>
      <c r="N115" s="5"/>
      <c r="AB115" s="2" t="s">
        <v>0</v>
      </c>
      <c r="CA115" s="1">
        <f>SUM(CA114+1)</f>
        <v>87</v>
      </c>
      <c r="CB115" s="14">
        <f>IF(CH114&lt;1,"",$CE$7)</f>
        <v>7.0000000000000007E-2</v>
      </c>
      <c r="CC115" s="12">
        <f>IF(CH114&lt;1,"",(CH114*(CB115*30)/360))</f>
        <v>3180.7795667168143</v>
      </c>
      <c r="CD115" s="13">
        <f>IF(CH114&lt;1,"",$CE$9)</f>
        <v>3991.8149710750995</v>
      </c>
      <c r="CE115" s="12">
        <f>IF(CH114&lt;1,"",$CE$12)</f>
        <v>0</v>
      </c>
      <c r="CF115" s="12">
        <f>IF(CH114&lt;1,0,CF103)</f>
        <v>0</v>
      </c>
      <c r="CG115" s="12">
        <f>IF(CH114&lt;1,0,(CD115+CE115+CF115)-CC115)</f>
        <v>811.03540435828518</v>
      </c>
      <c r="CH115" s="12">
        <f>IF(CH114-CG115&lt;1,0,CH114-CG115)</f>
        <v>544465.46174709557</v>
      </c>
    </row>
    <row r="116" spans="1:86" x14ac:dyDescent="0.25">
      <c r="A116" s="11">
        <f>IF(I115&lt;1,"",A115+1)</f>
        <v>82</v>
      </c>
      <c r="B116" s="10">
        <f>IF(I115&lt;1,"",$E$7)</f>
        <v>7.0000000000000007E-2</v>
      </c>
      <c r="C116" s="8">
        <f>IF(I115&lt;1,0,(I115*(B116*30)/360))</f>
        <v>1398.630145929473</v>
      </c>
      <c r="D116" s="9">
        <f>IF(I115 &gt; 1, IF(I115-D115&lt;1,(I115+C116),$E$9), 0)</f>
        <v>3991.8149710750995</v>
      </c>
      <c r="E116" s="8">
        <f>IF(I115&lt;1,"",$E$12)</f>
        <v>3000</v>
      </c>
      <c r="F116" s="8"/>
      <c r="G116" s="8">
        <f>IF(I115&gt;1,IF(G104&gt;1,IF(I115&lt;$E$13,(I115-D116+C116),G104),0),0)</f>
        <v>0</v>
      </c>
      <c r="H116" s="8">
        <f>IF(I115&lt;1,0,IF((D116+E116+G116)-C116&gt;=(I115),(I115),(D116+E116+G116)-C116))</f>
        <v>5593.1848251456267</v>
      </c>
      <c r="I116" s="8">
        <f>IF(I115-H116&lt;1,0,I115-H116)</f>
        <v>234171.98304847829</v>
      </c>
      <c r="J116" s="8"/>
      <c r="N116" s="5"/>
      <c r="AB116" s="2" t="s">
        <v>0</v>
      </c>
      <c r="CA116" s="1">
        <f>SUM(CA115+1)</f>
        <v>88</v>
      </c>
      <c r="CB116" s="14">
        <f>IF(CH115&lt;1,"",$CE$7)</f>
        <v>7.0000000000000007E-2</v>
      </c>
      <c r="CC116" s="12">
        <f>IF(CH115&lt;1,"",(CH115*(CB116*30)/360))</f>
        <v>3176.0485268580578</v>
      </c>
      <c r="CD116" s="13">
        <f>IF(CH115&lt;1,"",$CE$9)</f>
        <v>3991.8149710750995</v>
      </c>
      <c r="CE116" s="12">
        <f>IF(CH115&lt;1,"",$CE$12)</f>
        <v>0</v>
      </c>
      <c r="CF116" s="12">
        <f>IF(CH115&lt;1,0,CF104)</f>
        <v>0</v>
      </c>
      <c r="CG116" s="12">
        <f>IF(CH115&lt;1,0,(CD116+CE116+CF116)-CC116)</f>
        <v>815.76644421704168</v>
      </c>
      <c r="CH116" s="12">
        <f>IF(CH115-CG116&lt;1,0,CH115-CG116)</f>
        <v>543649.69530287851</v>
      </c>
    </row>
    <row r="117" spans="1:86" x14ac:dyDescent="0.25">
      <c r="A117" s="11">
        <f>IF(I116&lt;1,"",A116+1)</f>
        <v>83</v>
      </c>
      <c r="B117" s="10">
        <f>IF(I116&lt;1,"",$E$7)</f>
        <v>7.0000000000000007E-2</v>
      </c>
      <c r="C117" s="8">
        <f>IF(I116&lt;1,0,(I116*(B117*30)/360))</f>
        <v>1366.0032344494568</v>
      </c>
      <c r="D117" s="9">
        <f>IF(I116 &gt; 1, IF(I116-D116&lt;1,(I116+C117),$E$9), 0)</f>
        <v>3991.8149710750995</v>
      </c>
      <c r="E117" s="8">
        <f>IF(I116&lt;1,"",$E$12)</f>
        <v>3000</v>
      </c>
      <c r="F117" s="8"/>
      <c r="G117" s="8">
        <f>IF(I116&gt;1,IF(G105&gt;1,IF(I116&lt;$E$13,(I116-D117+C117),G105),0),0)</f>
        <v>0</v>
      </c>
      <c r="H117" s="8">
        <f>IF(I116&lt;1,0,IF((D117+E117+G117)-C117&gt;=(I116),(I116),(D117+E117+G117)-C117))</f>
        <v>5625.8117366256429</v>
      </c>
      <c r="I117" s="8">
        <f>IF(I116-H117&lt;1,0,I116-H117)</f>
        <v>228546.17131185264</v>
      </c>
      <c r="J117" s="8"/>
      <c r="N117" s="5"/>
      <c r="AB117" s="2" t="s">
        <v>0</v>
      </c>
      <c r="CA117" s="1">
        <f>SUM(CA116+1)</f>
        <v>89</v>
      </c>
      <c r="CB117" s="14">
        <f>IF(CH116&lt;1,"",$CE$7)</f>
        <v>7.0000000000000007E-2</v>
      </c>
      <c r="CC117" s="12">
        <f>IF(CH116&lt;1,"",(CH116*(CB117*30)/360))</f>
        <v>3171.2898892667913</v>
      </c>
      <c r="CD117" s="13">
        <f>IF(CH116&lt;1,"",$CE$9)</f>
        <v>3991.8149710750995</v>
      </c>
      <c r="CE117" s="12">
        <f>IF(CH116&lt;1,"",$CE$12)</f>
        <v>0</v>
      </c>
      <c r="CF117" s="12">
        <f>IF(CH116&lt;1,0,CF105)</f>
        <v>0</v>
      </c>
      <c r="CG117" s="12">
        <f>IF(CH116&lt;1,0,(CD117+CE117+CF117)-CC117)</f>
        <v>820.52508180830819</v>
      </c>
      <c r="CH117" s="12">
        <f>IF(CH116-CG117&lt;1,0,CH116-CG117)</f>
        <v>542829.17022107018</v>
      </c>
    </row>
    <row r="118" spans="1:86" x14ac:dyDescent="0.25">
      <c r="A118" s="11">
        <f>IF(I117&lt;1,"",A117+1)</f>
        <v>84</v>
      </c>
      <c r="B118" s="10">
        <f>IF(I117&lt;1,"",$E$7)</f>
        <v>7.0000000000000007E-2</v>
      </c>
      <c r="C118" s="8">
        <f>IF(I117&lt;1,0,(I117*(B118*30)/360))</f>
        <v>1333.1859993191406</v>
      </c>
      <c r="D118" s="9">
        <f>IF(I117 &gt; 1, IF(I117-D117&lt;1,(I117+C118),$E$9), 0)</f>
        <v>3991.8149710750995</v>
      </c>
      <c r="E118" s="8">
        <f>IF(I117&lt;1,"",$E$12)</f>
        <v>3000</v>
      </c>
      <c r="F118" s="8"/>
      <c r="G118" s="8">
        <f>IF(I117&gt;1,IF(G106&gt;1,IF(I117&lt;$E$13,(I117-D118+C118),G106),0),0)</f>
        <v>0</v>
      </c>
      <c r="H118" s="8">
        <f>IF(I117&lt;1,0,IF((D118+E118+G118)-C118&gt;=(I117),(I117),(D118+E118+G118)-C118))</f>
        <v>5658.6289717559594</v>
      </c>
      <c r="I118" s="8">
        <f>IF(I117-H118&lt;1,0,I117-H118)</f>
        <v>222887.54234009667</v>
      </c>
      <c r="J118" s="8"/>
      <c r="N118" s="5" t="s">
        <v>0</v>
      </c>
      <c r="AB118" s="2" t="s">
        <v>0</v>
      </c>
      <c r="CA118" s="1">
        <f>SUM(CA117+1)</f>
        <v>90</v>
      </c>
      <c r="CB118" s="14">
        <f>IF(CH117&lt;1,"",$CE$7)</f>
        <v>7.0000000000000007E-2</v>
      </c>
      <c r="CC118" s="12">
        <f>IF(CH117&lt;1,"",(CH117*(CB118*30)/360))</f>
        <v>3166.503492956243</v>
      </c>
      <c r="CD118" s="13">
        <f>IF(CH117&lt;1,"",$CE$9)</f>
        <v>3991.8149710750995</v>
      </c>
      <c r="CE118" s="12">
        <f>IF(CH117&lt;1,"",$CE$12)</f>
        <v>0</v>
      </c>
      <c r="CF118" s="12">
        <f>IF(CH117&lt;1,0,CF106)</f>
        <v>0</v>
      </c>
      <c r="CG118" s="12">
        <f>IF(CH117&lt;1,0,(CD118+CE118+CF118)-CC118)</f>
        <v>825.31147811885648</v>
      </c>
      <c r="CH118" s="12">
        <f>IF(CH117-CG118&lt;1,0,CH117-CG118)</f>
        <v>542003.8587429513</v>
      </c>
    </row>
    <row r="119" spans="1:86" x14ac:dyDescent="0.25">
      <c r="A119" s="11">
        <f>IF(I118&lt;1,"",A118+1)</f>
        <v>85</v>
      </c>
      <c r="B119" s="10">
        <f>IF(I118&lt;1,"",$E$7)</f>
        <v>7.0000000000000007E-2</v>
      </c>
      <c r="C119" s="8">
        <f>IF(I118&lt;1,0,(I118*(B119*30)/360))</f>
        <v>1300.1773303172306</v>
      </c>
      <c r="D119" s="9">
        <f>IF(I118 &gt; 1, IF(I118-D118&lt;1,(I118+C119),$E$9), 0)</f>
        <v>3991.8149710750995</v>
      </c>
      <c r="E119" s="8">
        <f>IF(I118&lt;1,"",$E$12)</f>
        <v>3000</v>
      </c>
      <c r="F119" s="8"/>
      <c r="G119" s="8">
        <f>IF(I118&gt;1,IF(G107&gt;1,IF(I118&lt;$E$13,(I118-D119+C119),G107),0),0)</f>
        <v>0</v>
      </c>
      <c r="H119" s="8">
        <f>IF(I118&lt;1,0,IF((D119+E119+G119)-C119&gt;=(I118),(I118),(D119+E119+G119)-C119))</f>
        <v>5691.6376407578691</v>
      </c>
      <c r="I119" s="8">
        <f>IF(I118-H119&lt;1,0,I118-H119)</f>
        <v>217195.9046993388</v>
      </c>
      <c r="J119" s="8"/>
      <c r="N119" s="5"/>
      <c r="AB119" s="2" t="s">
        <v>0</v>
      </c>
      <c r="CA119" s="1">
        <f>SUM(CA118+1)</f>
        <v>91</v>
      </c>
      <c r="CB119" s="14">
        <f>IF(CH118&lt;1,"",$CE$7)</f>
        <v>7.0000000000000007E-2</v>
      </c>
      <c r="CC119" s="12">
        <f>IF(CH118&lt;1,"",(CH118*(CB119*30)/360))</f>
        <v>3161.6891760005492</v>
      </c>
      <c r="CD119" s="13">
        <f>IF(CH118&lt;1,"",$CE$9)</f>
        <v>3991.8149710750995</v>
      </c>
      <c r="CE119" s="12">
        <f>IF(CH118&lt;1,"",$CE$12)</f>
        <v>0</v>
      </c>
      <c r="CF119" s="12">
        <f>IF(CH118&lt;1,0,CF107)</f>
        <v>0</v>
      </c>
      <c r="CG119" s="12">
        <f>IF(CH118&lt;1,0,(CD119+CE119+CF119)-CC119)</f>
        <v>830.1257950745503</v>
      </c>
      <c r="CH119" s="12">
        <f>IF(CH118-CG119&lt;1,0,CH118-CG119)</f>
        <v>541173.73294787679</v>
      </c>
    </row>
    <row r="120" spans="1:86" x14ac:dyDescent="0.25">
      <c r="A120" s="11">
        <f>IF(I119&lt;1,"",A119+1)</f>
        <v>86</v>
      </c>
      <c r="B120" s="10">
        <f>IF(I119&lt;1,"",$E$7)</f>
        <v>7.0000000000000007E-2</v>
      </c>
      <c r="C120" s="8">
        <f>IF(I119&lt;1,0,(I119*(B120*30)/360))</f>
        <v>1266.9761107461429</v>
      </c>
      <c r="D120" s="9">
        <f>IF(I119 &gt; 1, IF(I119-D119&lt;1,(I119+C120),$E$9), 0)</f>
        <v>3991.8149710750995</v>
      </c>
      <c r="E120" s="8">
        <f>IF(I119&lt;1,"",$E$12)</f>
        <v>3000</v>
      </c>
      <c r="F120" s="8"/>
      <c r="G120" s="8">
        <f>IF(I119&gt;1,IF(G108&gt;1,IF(I119&lt;$E$13,(I119-D120+C120),G108),0),0)</f>
        <v>0</v>
      </c>
      <c r="H120" s="8">
        <f>IF(I119&lt;1,0,IF((D120+E120+G120)-C120&gt;=(I119),(I119),(D120+E120+G120)-C120))</f>
        <v>5724.8388603289568</v>
      </c>
      <c r="I120" s="8">
        <f>IF(I119-H120&lt;1,0,I119-H120)</f>
        <v>211471.06583900985</v>
      </c>
      <c r="J120" s="8"/>
      <c r="N120" s="5"/>
      <c r="AB120" s="2" t="s">
        <v>0</v>
      </c>
      <c r="CA120" s="1">
        <f>SUM(CA119+1)</f>
        <v>92</v>
      </c>
      <c r="CB120" s="14">
        <f>IF(CH119&lt;1,"",$CE$7)</f>
        <v>7.0000000000000007E-2</v>
      </c>
      <c r="CC120" s="12">
        <f>IF(CH119&lt;1,"",(CH119*(CB120*30)/360))</f>
        <v>3156.8467755292813</v>
      </c>
      <c r="CD120" s="13">
        <f>IF(CH119&lt;1,"",$CE$9)</f>
        <v>3991.8149710750995</v>
      </c>
      <c r="CE120" s="12">
        <f>IF(CH119&lt;1,"",$CE$12)</f>
        <v>0</v>
      </c>
      <c r="CF120" s="12">
        <f>IF(CH119&lt;1,0,CF108)</f>
        <v>0</v>
      </c>
      <c r="CG120" s="12">
        <f>IF(CH119&lt;1,0,(CD120+CE120+CF120)-CC120)</f>
        <v>834.96819554581816</v>
      </c>
      <c r="CH120" s="12">
        <f>IF(CH119-CG120&lt;1,0,CH119-CG120)</f>
        <v>540338.76475233096</v>
      </c>
    </row>
    <row r="121" spans="1:86" x14ac:dyDescent="0.25">
      <c r="A121" s="11">
        <f>IF(I120&lt;1,"",A120+1)</f>
        <v>87</v>
      </c>
      <c r="B121" s="10">
        <f>IF(I120&lt;1,"",$E$7)</f>
        <v>7.0000000000000007E-2</v>
      </c>
      <c r="C121" s="8">
        <f>IF(I120&lt;1,0,(I120*(B121*30)/360))</f>
        <v>1233.581217394224</v>
      </c>
      <c r="D121" s="9">
        <f>IF(I120 &gt; 1, IF(I120-D120&lt;1,(I120+C121),$E$9), 0)</f>
        <v>3991.8149710750995</v>
      </c>
      <c r="E121" s="8">
        <f>IF(I120&lt;1,"",$E$12)</f>
        <v>3000</v>
      </c>
      <c r="F121" s="8"/>
      <c r="G121" s="8">
        <f>IF(I120&gt;1,IF(G109&gt;1,IF(I120&lt;$E$13,(I120-D121+C121),G109),0),0)</f>
        <v>0</v>
      </c>
      <c r="H121" s="8">
        <f>IF(I120&lt;1,0,IF((D121+E121+G121)-C121&gt;=(I120),(I120),(D121+E121+G121)-C121))</f>
        <v>5758.2337536808755</v>
      </c>
      <c r="I121" s="8">
        <f>IF(I120-H121&lt;1,0,I120-H121)</f>
        <v>205712.83208532899</v>
      </c>
      <c r="J121" s="8"/>
      <c r="N121" s="5"/>
      <c r="AB121" s="2" t="s">
        <v>0</v>
      </c>
      <c r="CA121" s="1">
        <f>SUM(CA120+1)</f>
        <v>93</v>
      </c>
      <c r="CB121" s="14">
        <f>IF(CH120&lt;1,"",$CE$7)</f>
        <v>7.0000000000000007E-2</v>
      </c>
      <c r="CC121" s="12">
        <f>IF(CH120&lt;1,"",(CH120*(CB121*30)/360))</f>
        <v>3151.9761277219304</v>
      </c>
      <c r="CD121" s="13">
        <f>IF(CH120&lt;1,"",$CE$9)</f>
        <v>3991.8149710750995</v>
      </c>
      <c r="CE121" s="12">
        <f>IF(CH120&lt;1,"",$CE$12)</f>
        <v>0</v>
      </c>
      <c r="CF121" s="12">
        <f>IF(CH120&lt;1,0,CF109)</f>
        <v>0</v>
      </c>
      <c r="CG121" s="12">
        <f>IF(CH120&lt;1,0,(CD121+CE121+CF121)-CC121)</f>
        <v>839.83884335316907</v>
      </c>
      <c r="CH121" s="12">
        <f>IF(CH120-CG121&lt;1,0,CH120-CG121)</f>
        <v>539498.92590897775</v>
      </c>
    </row>
    <row r="122" spans="1:86" x14ac:dyDescent="0.25">
      <c r="A122" s="11">
        <f>IF(I121&lt;1,"",A121+1)</f>
        <v>88</v>
      </c>
      <c r="B122" s="10">
        <f>IF(I121&lt;1,"",$E$7)</f>
        <v>7.0000000000000007E-2</v>
      </c>
      <c r="C122" s="8">
        <f>IF(I121&lt;1,0,(I121*(B122*30)/360))</f>
        <v>1199.9915204977524</v>
      </c>
      <c r="D122" s="9">
        <f>IF(I121 &gt; 1, IF(I121-D121&lt;1,(I121+C122),$E$9), 0)</f>
        <v>3991.8149710750995</v>
      </c>
      <c r="E122" s="8">
        <f>IF(I121&lt;1,"",$E$12)</f>
        <v>3000</v>
      </c>
      <c r="F122" s="8"/>
      <c r="G122" s="8">
        <f>IF(I121&gt;1,IF(G110&gt;1,IF(I121&lt;$E$13,(I121-D122+C122),G110),0),0)</f>
        <v>0</v>
      </c>
      <c r="H122" s="8">
        <f>IF(I121&lt;1,0,IF((D122+E122+G122)-C122&gt;=(I121),(I121),(D122+E122+G122)-C122))</f>
        <v>5791.8234505773471</v>
      </c>
      <c r="I122" s="8">
        <f>IF(I121-H122&lt;1,0,I121-H122)</f>
        <v>199921.00863475163</v>
      </c>
      <c r="J122" s="8"/>
      <c r="N122" s="5"/>
      <c r="AB122" s="2" t="s">
        <v>0</v>
      </c>
      <c r="CA122" s="1">
        <f>SUM(CA121+1)</f>
        <v>94</v>
      </c>
      <c r="CB122" s="14">
        <f>IF(CH121&lt;1,"",$CE$7)</f>
        <v>7.0000000000000007E-2</v>
      </c>
      <c r="CC122" s="12">
        <f>IF(CH121&lt;1,"",(CH121*(CB122*30)/360))</f>
        <v>3147.0770678023705</v>
      </c>
      <c r="CD122" s="13">
        <f>IF(CH121&lt;1,"",$CE$9)</f>
        <v>3991.8149710750995</v>
      </c>
      <c r="CE122" s="12">
        <f>IF(CH121&lt;1,"",$CE$12)</f>
        <v>0</v>
      </c>
      <c r="CF122" s="12">
        <f>IF(CH121&lt;1,0,CF110)</f>
        <v>0</v>
      </c>
      <c r="CG122" s="12">
        <f>IF(CH121&lt;1,0,(CD122+CE122+CF122)-CC122)</f>
        <v>844.737903272729</v>
      </c>
      <c r="CH122" s="12">
        <f>IF(CH121-CG122&lt;1,0,CH121-CG122)</f>
        <v>538654.18800570501</v>
      </c>
    </row>
    <row r="123" spans="1:86" x14ac:dyDescent="0.25">
      <c r="A123" s="11">
        <f>IF(I122&lt;1,"",A122+1)</f>
        <v>89</v>
      </c>
      <c r="B123" s="10">
        <f>IF(I122&lt;1,"",$E$7)</f>
        <v>7.0000000000000007E-2</v>
      </c>
      <c r="C123" s="8">
        <f>IF(I122&lt;1,0,(I122*(B123*30)/360))</f>
        <v>1166.205883702718</v>
      </c>
      <c r="D123" s="9">
        <f>IF(I122 &gt; 1, IF(I122-D122&lt;1,(I122+C123),$E$9), 0)</f>
        <v>3991.8149710750995</v>
      </c>
      <c r="E123" s="8">
        <f>IF(I122&lt;1,"",$E$12)</f>
        <v>3000</v>
      </c>
      <c r="F123" s="8"/>
      <c r="G123" s="8">
        <f>IF(I122&gt;1,IF(G111&gt;1,IF(I122&lt;$E$13,(I122-D123+C123),G111),0),0)</f>
        <v>0</v>
      </c>
      <c r="H123" s="8">
        <f>IF(I122&lt;1,0,IF((D123+E123+G123)-C123&gt;=(I122),(I122),(D123+E123+G123)-C123))</f>
        <v>5825.6090873723815</v>
      </c>
      <c r="I123" s="8">
        <f>IF(I122-H123&lt;1,0,I122-H123)</f>
        <v>194095.39954737926</v>
      </c>
      <c r="J123" s="8"/>
      <c r="N123" s="5"/>
      <c r="AB123" s="2" t="s">
        <v>0</v>
      </c>
      <c r="CA123" s="1">
        <f>SUM(CA122+1)</f>
        <v>95</v>
      </c>
      <c r="CB123" s="14">
        <f>IF(CH122&lt;1,"",$CE$7)</f>
        <v>7.0000000000000007E-2</v>
      </c>
      <c r="CC123" s="12">
        <f>IF(CH122&lt;1,"",(CH122*(CB123*30)/360))</f>
        <v>3142.1494300332793</v>
      </c>
      <c r="CD123" s="13">
        <f>IF(CH122&lt;1,"",$CE$9)</f>
        <v>3991.8149710750995</v>
      </c>
      <c r="CE123" s="12">
        <f>IF(CH122&lt;1,"",$CE$12)</f>
        <v>0</v>
      </c>
      <c r="CF123" s="12">
        <f>IF(CH122&lt;1,0,CF111)</f>
        <v>0</v>
      </c>
      <c r="CG123" s="12">
        <f>IF(CH122&lt;1,0,(CD123+CE123+CF123)-CC123)</f>
        <v>849.66554104182023</v>
      </c>
      <c r="CH123" s="12">
        <f>IF(CH122-CG123&lt;1,0,CH122-CG123)</f>
        <v>537804.52246466314</v>
      </c>
    </row>
    <row r="124" spans="1:86" x14ac:dyDescent="0.25">
      <c r="A124" s="11">
        <f>IF(I123&lt;1,"",A123+1)</f>
        <v>90</v>
      </c>
      <c r="B124" s="10">
        <f>IF(I123&lt;1,"",$E$7)</f>
        <v>7.0000000000000007E-2</v>
      </c>
      <c r="C124" s="8">
        <f>IF(I123&lt;1,0,(I123*(B124*30)/360))</f>
        <v>1132.223164026379</v>
      </c>
      <c r="D124" s="9">
        <f>IF(I123 &gt; 1, IF(I123-D123&lt;1,(I123+C124),$E$9), 0)</f>
        <v>3991.8149710750995</v>
      </c>
      <c r="E124" s="8">
        <f>IF(I123&lt;1,"",$E$12)</f>
        <v>3000</v>
      </c>
      <c r="F124" s="8"/>
      <c r="G124" s="8">
        <f>IF(I123&gt;1,IF(G112&gt;1,IF(I123&lt;$E$13,(I123-D124+C124),G112),0),0)</f>
        <v>0</v>
      </c>
      <c r="H124" s="8">
        <f>IF(I123&lt;1,0,IF((D124+E124+G124)-C124&gt;=(I123),(I123),(D124+E124+G124)-C124))</f>
        <v>5859.5918070487205</v>
      </c>
      <c r="I124" s="8">
        <f>IF(I123-H124&lt;1,0,I123-H124)</f>
        <v>188235.80774033055</v>
      </c>
      <c r="J124" s="8"/>
      <c r="N124" s="5"/>
      <c r="AB124" s="2" t="s">
        <v>0</v>
      </c>
      <c r="CA124" s="1">
        <f>SUM(CA123+1)</f>
        <v>96</v>
      </c>
      <c r="CB124" s="14">
        <f>IF(CH123&lt;1,"",$CE$7)</f>
        <v>7.0000000000000007E-2</v>
      </c>
      <c r="CC124" s="12">
        <f>IF(CH123&lt;1,"",(CH123*(CB124*30)/360))</f>
        <v>3137.1930477105352</v>
      </c>
      <c r="CD124" s="13">
        <f>IF(CH123&lt;1,"",$CE$9)</f>
        <v>3991.8149710750995</v>
      </c>
      <c r="CE124" s="12">
        <f>IF(CH123&lt;1,"",$CE$12)</f>
        <v>0</v>
      </c>
      <c r="CF124" s="12">
        <f>IF(CH123&lt;1,0,CF112)</f>
        <v>0</v>
      </c>
      <c r="CG124" s="12">
        <f>IF(CH123&lt;1,0,(CD124+CE124+CF124)-CC124)</f>
        <v>854.62192336456428</v>
      </c>
      <c r="CH124" s="12">
        <f>IF(CH123-CG124&lt;1,0,CH123-CG124)</f>
        <v>536949.90054129856</v>
      </c>
    </row>
    <row r="125" spans="1:86" x14ac:dyDescent="0.25">
      <c r="A125" s="11">
        <f>IF(I124&lt;1,"",A124+1)</f>
        <v>91</v>
      </c>
      <c r="B125" s="10">
        <f>IF(I124&lt;1,"",$E$7)</f>
        <v>7.0000000000000007E-2</v>
      </c>
      <c r="C125" s="8">
        <f>IF(I124&lt;1,0,(I124*(B125*30)/360))</f>
        <v>1098.042211818595</v>
      </c>
      <c r="D125" s="9">
        <f>IF(I124 &gt; 1, IF(I124-D124&lt;1,(I124+C125),$E$9), 0)</f>
        <v>3991.8149710750995</v>
      </c>
      <c r="E125" s="8">
        <f>IF(I124&lt;1,"",$E$12)</f>
        <v>3000</v>
      </c>
      <c r="F125" s="8"/>
      <c r="G125" s="8">
        <f>IF(I124&gt;1,IF(G113&gt;1,IF(I124&lt;$E$13,(I124-D125+C125),G113),0),0)</f>
        <v>0</v>
      </c>
      <c r="H125" s="8">
        <f>IF(I124&lt;1,0,IF((D125+E125+G125)-C125&gt;=(I124),(I124),(D125+E125+G125)-C125))</f>
        <v>5893.7727592565043</v>
      </c>
      <c r="I125" s="8">
        <f>IF(I124-H125&lt;1,0,I124-H125)</f>
        <v>182342.03498107404</v>
      </c>
      <c r="J125" s="8"/>
      <c r="N125" s="5"/>
      <c r="AB125" s="2" t="s">
        <v>0</v>
      </c>
      <c r="CA125" s="1">
        <f>SUM(CA124+1)</f>
        <v>97</v>
      </c>
      <c r="CB125" s="14">
        <f>IF(CH124&lt;1,"",$CE$7)</f>
        <v>7.0000000000000007E-2</v>
      </c>
      <c r="CC125" s="12">
        <f>IF(CH124&lt;1,"",(CH124*(CB125*30)/360))</f>
        <v>3132.2077531575751</v>
      </c>
      <c r="CD125" s="13">
        <f>IF(CH124&lt;1,"",$CE$9)</f>
        <v>3991.8149710750995</v>
      </c>
      <c r="CE125" s="12">
        <f>IF(CH124&lt;1,"",$CE$12)</f>
        <v>0</v>
      </c>
      <c r="CF125" s="12">
        <f>IF(CH124&lt;1,0,CF113)</f>
        <v>0</v>
      </c>
      <c r="CG125" s="12">
        <f>IF(CH124&lt;1,0,(CD125+CE125+CF125)-CC125)</f>
        <v>859.60721791752439</v>
      </c>
      <c r="CH125" s="12">
        <f>IF(CH124-CG125&lt;1,0,CH124-CG125)</f>
        <v>536090.29332338099</v>
      </c>
    </row>
    <row r="126" spans="1:86" x14ac:dyDescent="0.25">
      <c r="A126" s="11">
        <f>IF(I125&lt;1,"",A125+1)</f>
        <v>92</v>
      </c>
      <c r="B126" s="10">
        <f>IF(I125&lt;1,"",$E$7)</f>
        <v>7.0000000000000007E-2</v>
      </c>
      <c r="C126" s="8">
        <f>IF(I125&lt;1,0,(I125*(B126*30)/360))</f>
        <v>1063.661870722932</v>
      </c>
      <c r="D126" s="9">
        <f>IF(I125 &gt; 1, IF(I125-D125&lt;1,(I125+C126),$E$9), 0)</f>
        <v>3991.8149710750995</v>
      </c>
      <c r="E126" s="8">
        <f>IF(I125&lt;1,"",$E$12)</f>
        <v>3000</v>
      </c>
      <c r="F126" s="8"/>
      <c r="G126" s="8">
        <f>IF(I125&gt;1,IF(G114&gt;1,IF(I125&lt;$E$13,(I125-D126+C126),G114),0),0)</f>
        <v>0</v>
      </c>
      <c r="H126" s="8">
        <f>IF(I125&lt;1,0,IF((D126+E126+G126)-C126&gt;=(I125),(I125),(D126+E126+G126)-C126))</f>
        <v>5928.1531003521677</v>
      </c>
      <c r="I126" s="8">
        <f>IF(I125-H126&lt;1,0,I125-H126)</f>
        <v>176413.88188072186</v>
      </c>
      <c r="J126" s="8"/>
      <c r="N126" s="5"/>
      <c r="AB126" s="2" t="s">
        <v>0</v>
      </c>
      <c r="CA126" s="1">
        <f>SUM(CA125+1)</f>
        <v>98</v>
      </c>
      <c r="CB126" s="14">
        <f>IF(CH125&lt;1,"",$CE$7)</f>
        <v>7.0000000000000007E-2</v>
      </c>
      <c r="CC126" s="12">
        <f>IF(CH125&lt;1,"",(CH125*(CB126*30)/360))</f>
        <v>3127.1933777197223</v>
      </c>
      <c r="CD126" s="13">
        <f>IF(CH125&lt;1,"",$CE$9)</f>
        <v>3991.8149710750995</v>
      </c>
      <c r="CE126" s="12">
        <f>IF(CH125&lt;1,"",$CE$12)</f>
        <v>0</v>
      </c>
      <c r="CF126" s="12">
        <f>IF(CH125&lt;1,0,CF114)</f>
        <v>0</v>
      </c>
      <c r="CG126" s="12">
        <f>IF(CH125&lt;1,0,(CD126+CE126+CF126)-CC126)</f>
        <v>864.62159335537717</v>
      </c>
      <c r="CH126" s="12">
        <f>IF(CH125-CG126&lt;1,0,CH125-CG126)</f>
        <v>535225.67173002556</v>
      </c>
    </row>
    <row r="127" spans="1:86" x14ac:dyDescent="0.25">
      <c r="A127" s="11">
        <f>IF(I126&lt;1,"",A126+1)</f>
        <v>93</v>
      </c>
      <c r="B127" s="10">
        <f>IF(I126&lt;1,"",$E$7)</f>
        <v>7.0000000000000007E-2</v>
      </c>
      <c r="C127" s="8">
        <f>IF(I126&lt;1,0,(I126*(B127*30)/360))</f>
        <v>1029.0809776375443</v>
      </c>
      <c r="D127" s="9">
        <f>IF(I126 &gt; 1, IF(I126-D126&lt;1,(I126+C127),$E$9), 0)</f>
        <v>3991.8149710750995</v>
      </c>
      <c r="E127" s="8">
        <f>IF(I126&lt;1,"",$E$12)</f>
        <v>3000</v>
      </c>
      <c r="F127" s="8"/>
      <c r="G127" s="8">
        <f>IF(I126&gt;1,IF(G115&gt;1,IF(I126&lt;$E$13,(I126-D127+C127),G115),0),0)</f>
        <v>0</v>
      </c>
      <c r="H127" s="8">
        <f>IF(I126&lt;1,0,IF((D127+E127+G127)-C127&gt;=(I126),(I126),(D127+E127+G127)-C127))</f>
        <v>5962.733993437555</v>
      </c>
      <c r="I127" s="8">
        <f>IF(I126-H127&lt;1,0,I126-H127)</f>
        <v>170451.14788728431</v>
      </c>
      <c r="J127" s="8"/>
      <c r="N127" s="5"/>
      <c r="AB127" s="2" t="s">
        <v>0</v>
      </c>
      <c r="CA127" s="1">
        <f>SUM(CA126+1)</f>
        <v>99</v>
      </c>
      <c r="CB127" s="14">
        <f>IF(CH126&lt;1,"",$CE$7)</f>
        <v>7.0000000000000007E-2</v>
      </c>
      <c r="CC127" s="12">
        <f>IF(CH126&lt;1,"",(CH126*(CB127*30)/360))</f>
        <v>3122.1497517584821</v>
      </c>
      <c r="CD127" s="13">
        <f>IF(CH126&lt;1,"",$CE$9)</f>
        <v>3991.8149710750995</v>
      </c>
      <c r="CE127" s="12">
        <f>IF(CH126&lt;1,"",$CE$12)</f>
        <v>0</v>
      </c>
      <c r="CF127" s="12">
        <f>IF(CH126&lt;1,0,CF115)</f>
        <v>0</v>
      </c>
      <c r="CG127" s="12">
        <f>IF(CH126&lt;1,0,(CD127+CE127+CF127)-CC127)</f>
        <v>869.66521931661737</v>
      </c>
      <c r="CH127" s="12">
        <f>IF(CH126-CG127&lt;1,0,CH126-CG127)</f>
        <v>534356.00651070895</v>
      </c>
    </row>
    <row r="128" spans="1:86" x14ac:dyDescent="0.25">
      <c r="A128" s="11">
        <f>IF(I127&lt;1,"",A127+1)</f>
        <v>94</v>
      </c>
      <c r="B128" s="10">
        <f>IF(I127&lt;1,"",$E$7)</f>
        <v>7.0000000000000007E-2</v>
      </c>
      <c r="C128" s="8">
        <f>IF(I127&lt;1,0,(I127*(B128*30)/360))</f>
        <v>994.29836267582527</v>
      </c>
      <c r="D128" s="9">
        <f>IF(I127 &gt; 1, IF(I127-D127&lt;1,(I127+C128),$E$9), 0)</f>
        <v>3991.8149710750995</v>
      </c>
      <c r="E128" s="8">
        <f>IF(I127&lt;1,"",$E$12)</f>
        <v>3000</v>
      </c>
      <c r="F128" s="8"/>
      <c r="G128" s="8">
        <f>IF(I127&gt;1,IF(G116&gt;1,IF(I127&lt;$E$13,(I127-D128+C128),G116),0),0)</f>
        <v>0</v>
      </c>
      <c r="H128" s="8">
        <f>IF(I127&lt;1,0,IF((D128+E128+G128)-C128&gt;=(I127),(I127),(D128+E128+G128)-C128))</f>
        <v>5997.5166083992744</v>
      </c>
      <c r="I128" s="8">
        <f>IF(I127-H128&lt;1,0,I127-H128)</f>
        <v>164453.63127888503</v>
      </c>
      <c r="J128" s="8"/>
      <c r="N128" s="5"/>
      <c r="AB128" s="2" t="s">
        <v>0</v>
      </c>
      <c r="CA128" s="1">
        <f>SUM(CA127+1)</f>
        <v>100</v>
      </c>
      <c r="CB128" s="14">
        <f>IF(CH127&lt;1,"",$CE$7)</f>
        <v>7.0000000000000007E-2</v>
      </c>
      <c r="CC128" s="12">
        <f>IF(CH127&lt;1,"",(CH127*(CB128*30)/360))</f>
        <v>3117.0767046458022</v>
      </c>
      <c r="CD128" s="13">
        <f>IF(CH127&lt;1,"",$CE$9)</f>
        <v>3991.8149710750995</v>
      </c>
      <c r="CE128" s="12">
        <f>IF(CH127&lt;1,"",$CE$12)</f>
        <v>0</v>
      </c>
      <c r="CF128" s="12">
        <f>IF(CH127&lt;1,0,CF116)</f>
        <v>0</v>
      </c>
      <c r="CG128" s="12">
        <f>IF(CH127&lt;1,0,(CD128+CE128+CF128)-CC128)</f>
        <v>874.73826642929725</v>
      </c>
      <c r="CH128" s="12">
        <f>IF(CH127-CG128&lt;1,0,CH127-CG128)</f>
        <v>533481.26824427966</v>
      </c>
    </row>
    <row r="129" spans="1:86" x14ac:dyDescent="0.25">
      <c r="A129" s="11">
        <f>IF(I128&lt;1,"",A128+1)</f>
        <v>95</v>
      </c>
      <c r="B129" s="10">
        <f>IF(I128&lt;1,"",$E$7)</f>
        <v>7.0000000000000007E-2</v>
      </c>
      <c r="C129" s="8">
        <f>IF(I128&lt;1,0,(I128*(B129*30)/360))</f>
        <v>959.31284912682941</v>
      </c>
      <c r="D129" s="9">
        <f>IF(I128 &gt; 1, IF(I128-D128&lt;1,(I128+C129),$E$9), 0)</f>
        <v>3991.8149710750995</v>
      </c>
      <c r="E129" s="8">
        <f>IF(I128&lt;1,"",$E$12)</f>
        <v>3000</v>
      </c>
      <c r="F129" s="8"/>
      <c r="G129" s="8">
        <f>IF(I128&gt;1,IF(G117&gt;1,IF(I128&lt;$E$13,(I128-D129+C129),G117),0),0)</f>
        <v>0</v>
      </c>
      <c r="H129" s="8">
        <f>IF(I128&lt;1,0,IF((D129+E129+G129)-C129&gt;=(I128),(I128),(D129+E129+G129)-C129))</f>
        <v>6032.5021219482696</v>
      </c>
      <c r="I129" s="8">
        <f>IF(I128-H129&lt;1,0,I128-H129)</f>
        <v>158421.12915693677</v>
      </c>
      <c r="J129" s="8"/>
      <c r="N129" s="5"/>
      <c r="AB129" s="2" t="s">
        <v>0</v>
      </c>
      <c r="CA129" s="1">
        <f>SUM(CA128+1)</f>
        <v>101</v>
      </c>
      <c r="CB129" s="14">
        <f>IF(CH128&lt;1,"",$CE$7)</f>
        <v>7.0000000000000007E-2</v>
      </c>
      <c r="CC129" s="12">
        <f>IF(CH128&lt;1,"",(CH128*(CB129*30)/360))</f>
        <v>3111.9740647582985</v>
      </c>
      <c r="CD129" s="13">
        <f>IF(CH128&lt;1,"",$CE$9)</f>
        <v>3991.8149710750995</v>
      </c>
      <c r="CE129" s="12">
        <f>IF(CH128&lt;1,"",$CE$12)</f>
        <v>0</v>
      </c>
      <c r="CF129" s="12">
        <f>IF(CH128&lt;1,0,CF117)</f>
        <v>0</v>
      </c>
      <c r="CG129" s="12">
        <f>IF(CH128&lt;1,0,(CD129+CE129+CF129)-CC129)</f>
        <v>879.84090631680101</v>
      </c>
      <c r="CH129" s="12">
        <f>IF(CH128-CG129&lt;1,0,CH128-CG129)</f>
        <v>532601.4273379629</v>
      </c>
    </row>
    <row r="130" spans="1:86" x14ac:dyDescent="0.25">
      <c r="A130" s="11">
        <f>IF(I129&lt;1,"",A129+1)</f>
        <v>96</v>
      </c>
      <c r="B130" s="10">
        <f>IF(I129&lt;1,"",$E$7)</f>
        <v>7.0000000000000007E-2</v>
      </c>
      <c r="C130" s="8">
        <f>IF(I129&lt;1,0,(I129*(B130*30)/360))</f>
        <v>924.12325341546443</v>
      </c>
      <c r="D130" s="9">
        <f>IF(I129 &gt; 1, IF(I129-D129&lt;1,(I129+C130),$E$9), 0)</f>
        <v>3991.8149710750995</v>
      </c>
      <c r="E130" s="8">
        <f>IF(I129&lt;1,"",$E$12)</f>
        <v>3000</v>
      </c>
      <c r="F130" s="8"/>
      <c r="G130" s="8">
        <f>IF(I129&gt;1,IF(G118&gt;1,IF(I129&lt;$E$13,(I129-D130+C130),G118),0),0)</f>
        <v>0</v>
      </c>
      <c r="H130" s="8">
        <f>IF(I129&lt;1,0,IF((D130+E130+G130)-C130&gt;=(I129),(I129),(D130+E130+G130)-C130))</f>
        <v>6067.6917176596353</v>
      </c>
      <c r="I130" s="8">
        <f>IF(I129-H130&lt;1,0,I129-H130)</f>
        <v>152353.43743927713</v>
      </c>
      <c r="J130" s="8"/>
      <c r="N130" s="5" t="s">
        <v>0</v>
      </c>
      <c r="AB130" s="2" t="s">
        <v>0</v>
      </c>
      <c r="CA130" s="1">
        <f>SUM(CA129+1)</f>
        <v>102</v>
      </c>
      <c r="CB130" s="14">
        <f>IF(CH129&lt;1,"",$CE$7)</f>
        <v>7.0000000000000007E-2</v>
      </c>
      <c r="CC130" s="12">
        <f>IF(CH129&lt;1,"",(CH129*(CB130*30)/360))</f>
        <v>3106.8416594714504</v>
      </c>
      <c r="CD130" s="13">
        <f>IF(CH129&lt;1,"",$CE$9)</f>
        <v>3991.8149710750995</v>
      </c>
      <c r="CE130" s="12">
        <f>IF(CH129&lt;1,"",$CE$12)</f>
        <v>0</v>
      </c>
      <c r="CF130" s="12">
        <f>IF(CH129&lt;1,0,CF118)</f>
        <v>0</v>
      </c>
      <c r="CG130" s="12">
        <f>IF(CH129&lt;1,0,(CD130+CE130+CF130)-CC130)</f>
        <v>884.97331160364911</v>
      </c>
      <c r="CH130" s="12">
        <f>IF(CH129-CG130&lt;1,0,CH129-CG130)</f>
        <v>531716.45402635925</v>
      </c>
    </row>
    <row r="131" spans="1:86" x14ac:dyDescent="0.25">
      <c r="A131" s="11">
        <f>IF(I130&lt;1,"",A130+1)</f>
        <v>97</v>
      </c>
      <c r="B131" s="10">
        <f>IF(I130&lt;1,"",$E$7)</f>
        <v>7.0000000000000007E-2</v>
      </c>
      <c r="C131" s="8">
        <f>IF(I130&lt;1,0,(I130*(B131*30)/360))</f>
        <v>888.72838506244989</v>
      </c>
      <c r="D131" s="9">
        <f>IF(I130 &gt; 1, IF(I130-D130&lt;1,(I130+C131),$E$9), 0)</f>
        <v>3991.8149710750995</v>
      </c>
      <c r="E131" s="8">
        <f>IF(I130&lt;1,"",$E$12)</f>
        <v>3000</v>
      </c>
      <c r="F131" s="8"/>
      <c r="G131" s="8">
        <f>IF(I130&gt;1,IF(G119&gt;1,IF(I130&lt;$E$13,(I130-D131+C131),G119),0),0)</f>
        <v>0</v>
      </c>
      <c r="H131" s="8">
        <f>IF(I130&lt;1,0,IF((D131+E131+G131)-C131&gt;=(I130),(I130),(D131+E131+G131)-C131))</f>
        <v>6103.0865860126496</v>
      </c>
      <c r="I131" s="8">
        <f>IF(I130-H131&lt;1,0,I130-H131)</f>
        <v>146250.35085326448</v>
      </c>
      <c r="J131" s="8"/>
      <c r="N131" s="5"/>
      <c r="AB131" s="2" t="s">
        <v>0</v>
      </c>
      <c r="CA131" s="1">
        <f>SUM(CA130+1)</f>
        <v>103</v>
      </c>
      <c r="CB131" s="14">
        <f>IF(CH130&lt;1,"",$CE$7)</f>
        <v>7.0000000000000007E-2</v>
      </c>
      <c r="CC131" s="12">
        <f>IF(CH130&lt;1,"",(CH130*(CB131*30)/360))</f>
        <v>3101.6793151537622</v>
      </c>
      <c r="CD131" s="13">
        <f>IF(CH130&lt;1,"",$CE$9)</f>
        <v>3991.8149710750995</v>
      </c>
      <c r="CE131" s="12">
        <f>IF(CH130&lt;1,"",$CE$12)</f>
        <v>0</v>
      </c>
      <c r="CF131" s="12">
        <f>IF(CH130&lt;1,0,CF119)</f>
        <v>0</v>
      </c>
      <c r="CG131" s="12">
        <f>IF(CH130&lt;1,0,(CD131+CE131+CF131)-CC131)</f>
        <v>890.13565592133727</v>
      </c>
      <c r="CH131" s="12">
        <f>IF(CH130-CG131&lt;1,0,CH130-CG131)</f>
        <v>530826.31837043795</v>
      </c>
    </row>
    <row r="132" spans="1:86" x14ac:dyDescent="0.25">
      <c r="A132" s="11">
        <f>IF(I131&lt;1,"",A131+1)</f>
        <v>98</v>
      </c>
      <c r="B132" s="10">
        <f>IF(I131&lt;1,"",$E$7)</f>
        <v>7.0000000000000007E-2</v>
      </c>
      <c r="C132" s="8">
        <f>IF(I131&lt;1,0,(I131*(B132*30)/360))</f>
        <v>853.12704664404282</v>
      </c>
      <c r="D132" s="9">
        <f>IF(I131 &gt; 1, IF(I131-D131&lt;1,(I131+C132),$E$9), 0)</f>
        <v>3991.8149710750995</v>
      </c>
      <c r="E132" s="8">
        <f>IF(I131&lt;1,"",$E$12)</f>
        <v>3000</v>
      </c>
      <c r="F132" s="8"/>
      <c r="G132" s="8">
        <f>IF(I131&gt;1,IF(G120&gt;1,IF(I131&lt;$E$13,(I131-D132+C132),G120),0),0)</f>
        <v>0</v>
      </c>
      <c r="H132" s="8">
        <f>IF(I131&lt;1,0,IF((D132+E132+G132)-C132&gt;=(I131),(I131),(D132+E132+G132)-C132))</f>
        <v>6138.6879244310567</v>
      </c>
      <c r="I132" s="8">
        <f>IF(I131-H132&lt;1,0,I131-H132)</f>
        <v>140111.66292883342</v>
      </c>
      <c r="J132" s="8"/>
      <c r="N132" s="5"/>
      <c r="AB132" s="2" t="s">
        <v>0</v>
      </c>
      <c r="CA132" s="1">
        <f>SUM(CA131+1)</f>
        <v>104</v>
      </c>
      <c r="CB132" s="14">
        <f>IF(CH131&lt;1,"",$CE$7)</f>
        <v>7.0000000000000007E-2</v>
      </c>
      <c r="CC132" s="12">
        <f>IF(CH131&lt;1,"",(CH131*(CB132*30)/360))</f>
        <v>3096.4868571608886</v>
      </c>
      <c r="CD132" s="13">
        <f>IF(CH131&lt;1,"",$CE$9)</f>
        <v>3991.8149710750995</v>
      </c>
      <c r="CE132" s="12">
        <f>IF(CH131&lt;1,"",$CE$12)</f>
        <v>0</v>
      </c>
      <c r="CF132" s="12">
        <f>IF(CH131&lt;1,0,CF120)</f>
        <v>0</v>
      </c>
      <c r="CG132" s="12">
        <f>IF(CH131&lt;1,0,(CD132+CE132+CF132)-CC132)</f>
        <v>895.32811391421092</v>
      </c>
      <c r="CH132" s="12">
        <f>IF(CH131-CG132&lt;1,0,CH131-CG132)</f>
        <v>529930.99025652371</v>
      </c>
    </row>
    <row r="133" spans="1:86" x14ac:dyDescent="0.25">
      <c r="A133" s="11">
        <f>IF(I132&lt;1,"",A132+1)</f>
        <v>99</v>
      </c>
      <c r="B133" s="10">
        <f>IF(I132&lt;1,"",$E$7)</f>
        <v>7.0000000000000007E-2</v>
      </c>
      <c r="C133" s="8">
        <f>IF(I132&lt;1,0,(I132*(B133*30)/360))</f>
        <v>817.31803375152833</v>
      </c>
      <c r="D133" s="9">
        <f>IF(I132 &gt; 1, IF(I132-D132&lt;1,(I132+C133),$E$9), 0)</f>
        <v>3991.8149710750995</v>
      </c>
      <c r="E133" s="8">
        <f>IF(D133&lt;I132,IF(I132&lt;1,"",$E$12),IF(D133&lt;E132,0,D133-(I132+C133)))</f>
        <v>3000</v>
      </c>
      <c r="F133" s="8"/>
      <c r="G133" s="8">
        <f>IF(I132&gt;1,IF(G121&gt;1,IF(I132&lt;$E$13,(I132-D133+C133),G121),0),0)</f>
        <v>0</v>
      </c>
      <c r="H133" s="8">
        <f>IF(I132&lt;1,0,IF((D133+E133+G133)-C133&gt;=(I132),(I132),(D133+E133+G133)-C133))</f>
        <v>6174.4969373235708</v>
      </c>
      <c r="I133" s="8">
        <f>IF(I132-H133&lt;1,0,I132-H133)</f>
        <v>133937.16599150986</v>
      </c>
      <c r="J133" s="8"/>
      <c r="N133" s="5"/>
      <c r="AB133" s="2" t="s">
        <v>0</v>
      </c>
      <c r="CA133" s="1">
        <f>SUM(CA132+1)</f>
        <v>105</v>
      </c>
      <c r="CB133" s="14">
        <f>IF(CH132&lt;1,"",$CE$7)</f>
        <v>7.0000000000000007E-2</v>
      </c>
      <c r="CC133" s="12">
        <f>IF(CH132&lt;1,"",(CH132*(CB133*30)/360))</f>
        <v>3091.2641098297222</v>
      </c>
      <c r="CD133" s="13">
        <f>IF(CH132&lt;1,"",$CE$9)</f>
        <v>3991.8149710750995</v>
      </c>
      <c r="CE133" s="12">
        <f>IF(CH132&lt;1,"",$CE$12)</f>
        <v>0</v>
      </c>
      <c r="CF133" s="12">
        <f>IF(CH132&lt;1,0,CF121)</f>
        <v>0</v>
      </c>
      <c r="CG133" s="12">
        <f>IF(CH132&lt;1,0,(CD133+CE133+CF133)-CC133)</f>
        <v>900.55086124537729</v>
      </c>
      <c r="CH133" s="12">
        <f>IF(CH132-CG133&lt;1,0,CH132-CG133)</f>
        <v>529030.43939527834</v>
      </c>
    </row>
    <row r="134" spans="1:86" x14ac:dyDescent="0.25">
      <c r="A134" s="11">
        <f>IF(I133&lt;1,"",A133+1)</f>
        <v>100</v>
      </c>
      <c r="B134" s="10">
        <f>IF(I133&lt;1,"",$E$7)</f>
        <v>7.0000000000000007E-2</v>
      </c>
      <c r="C134" s="8">
        <f>IF(I133&lt;1,0,(I133*(B134*30)/360))</f>
        <v>781.30013495047433</v>
      </c>
      <c r="D134" s="9">
        <f>IF(I133 &gt; 1, IF(I133-D133&lt;1,(I133+C134),$E$9), 0)</f>
        <v>3991.8149710750995</v>
      </c>
      <c r="E134" s="8">
        <f>IF(D134&lt;I133,IF(I133&lt;1,"",$E$12),IF(D134&lt;E133,0,D134-(I133+C134)))</f>
        <v>3000</v>
      </c>
      <c r="F134" s="8"/>
      <c r="G134" s="8">
        <f>IF(I133&gt;1,IF(G122&gt;1,IF(I133&lt;$E$13,(I133-D134+C134),G122),0),0)</f>
        <v>0</v>
      </c>
      <c r="H134" s="8">
        <f>IF(I133&lt;1,0,IF((D134+E134+G134)-C134&gt;=(I133),(I133),(D134+E134+G134)-C134))</f>
        <v>6210.5148361246247</v>
      </c>
      <c r="I134" s="8">
        <f>IF(I133-H134&lt;1,0,I133-H134)</f>
        <v>127726.65115538523</v>
      </c>
      <c r="J134" s="8"/>
      <c r="N134" s="5"/>
      <c r="AB134" s="2" t="s">
        <v>0</v>
      </c>
      <c r="CA134" s="1">
        <f>SUM(CA133+1)</f>
        <v>106</v>
      </c>
      <c r="CB134" s="14">
        <f>IF(CH133&lt;1,"",$CE$7)</f>
        <v>7.0000000000000007E-2</v>
      </c>
      <c r="CC134" s="12">
        <f>IF(CH133&lt;1,"",(CH133*(CB134*30)/360))</f>
        <v>3086.0108964724568</v>
      </c>
      <c r="CD134" s="13">
        <f>IF(CH133&lt;1,"",$CE$9)</f>
        <v>3991.8149710750995</v>
      </c>
      <c r="CE134" s="12">
        <f>IF(CH133&lt;1,"",$CE$12)</f>
        <v>0</v>
      </c>
      <c r="CF134" s="12">
        <f>IF(CH133&lt;1,0,CF122)</f>
        <v>0</v>
      </c>
      <c r="CG134" s="12">
        <f>IF(CH133&lt;1,0,(CD134+CE134+CF134)-CC134)</f>
        <v>905.80407460264269</v>
      </c>
      <c r="CH134" s="12">
        <f>IF(CH133-CG134&lt;1,0,CH133-CG134)</f>
        <v>528124.63532067568</v>
      </c>
    </row>
    <row r="135" spans="1:86" x14ac:dyDescent="0.25">
      <c r="A135" s="11">
        <f>IF(I134&lt;1,"",A134+1)</f>
        <v>101</v>
      </c>
      <c r="B135" s="10">
        <f>IF(I134&lt;1,"",$E$7)</f>
        <v>7.0000000000000007E-2</v>
      </c>
      <c r="C135" s="8">
        <f>IF(I134&lt;1,0,(I134*(B135*30)/360))</f>
        <v>745.07213173974731</v>
      </c>
      <c r="D135" s="9">
        <f>IF(I134 &gt; 1, IF(I134-D134&lt;1,(I134+C135),$E$9), 0)</f>
        <v>3991.8149710750995</v>
      </c>
      <c r="E135" s="8">
        <f>IF(D135&lt;I134,IF(I134&lt;1,"",$E$12),IF(D135&lt;E134,0,D135-(I134+C135)))</f>
        <v>3000</v>
      </c>
      <c r="F135" s="8"/>
      <c r="G135" s="8">
        <f>IF(I134&gt;1,IF(G123&gt;1,IF(I134&lt;$E$13,(I134-D135+C135),G123),0),0)</f>
        <v>0</v>
      </c>
      <c r="H135" s="8">
        <f>IF(I134&lt;1,0,IF((D135+E135+G135)-C135&gt;=(I134),(I134),(D135+E135+G135)-C135))</f>
        <v>6246.7428393353521</v>
      </c>
      <c r="I135" s="8">
        <f>IF(I134-H135&lt;1,0,I134-H135)</f>
        <v>121479.90831604988</v>
      </c>
      <c r="J135" s="8"/>
      <c r="N135" s="5"/>
      <c r="AB135" s="2" t="s">
        <v>0</v>
      </c>
      <c r="CA135" s="1">
        <f>SUM(CA134+1)</f>
        <v>107</v>
      </c>
      <c r="CB135" s="14">
        <f>IF(CH134&lt;1,"",$CE$7)</f>
        <v>7.0000000000000007E-2</v>
      </c>
      <c r="CC135" s="12">
        <f>IF(CH134&lt;1,"",(CH134*(CB135*30)/360))</f>
        <v>3080.7270393706081</v>
      </c>
      <c r="CD135" s="13">
        <f>IF(CH134&lt;1,"",$CE$9)</f>
        <v>3991.8149710750995</v>
      </c>
      <c r="CE135" s="12">
        <f>IF(CH134&lt;1,"",$CE$12)</f>
        <v>0</v>
      </c>
      <c r="CF135" s="12">
        <f>IF(CH134&lt;1,0,CF123)</f>
        <v>0</v>
      </c>
      <c r="CG135" s="12">
        <f>IF(CH134&lt;1,0,(CD135+CE135+CF135)-CC135)</f>
        <v>911.08793170449144</v>
      </c>
      <c r="CH135" s="12">
        <f>IF(CH134-CG135&lt;1,0,CH134-CG135)</f>
        <v>527213.5473889712</v>
      </c>
    </row>
    <row r="136" spans="1:86" x14ac:dyDescent="0.25">
      <c r="A136" s="11">
        <f>IF(I135&lt;1,"",A135+1)</f>
        <v>102</v>
      </c>
      <c r="B136" s="10">
        <f>IF(I135&lt;1,"",$E$7)</f>
        <v>7.0000000000000007E-2</v>
      </c>
      <c r="C136" s="8">
        <f>IF(I135&lt;1,0,(I135*(B136*30)/360))</f>
        <v>708.63279851029108</v>
      </c>
      <c r="D136" s="9">
        <f>IF(I135 &gt; 1, IF(I135-D135&lt;1,(I135+C136),$E$9), 0)</f>
        <v>3991.8149710750995</v>
      </c>
      <c r="E136" s="8">
        <f>IF(D136&lt;I135,IF(I135&lt;1,"",$E$12),IF(D136&lt;E135,0,D136-(I135+C136)))</f>
        <v>3000</v>
      </c>
      <c r="F136" s="8"/>
      <c r="G136" s="8">
        <f>IF(I135&gt;1,IF(G124&gt;1,IF(I135&lt;$E$13,(I135-D136+C136),G124),0),0)</f>
        <v>0</v>
      </c>
      <c r="H136" s="8">
        <f>IF(I135&lt;1,0,IF((D136+E136+G136)-C136&gt;=(I135),(I135),(D136+E136+G136)-C136))</f>
        <v>6283.1821725648088</v>
      </c>
      <c r="I136" s="8">
        <f>IF(I135-H136&lt;1,0,I135-H136)</f>
        <v>115196.72614348508</v>
      </c>
      <c r="J136" s="8"/>
      <c r="N136" s="5"/>
      <c r="AB136" s="2" t="s">
        <v>0</v>
      </c>
      <c r="CA136" s="1">
        <f>SUM(CA135+1)</f>
        <v>108</v>
      </c>
      <c r="CB136" s="14">
        <f>IF(CH135&lt;1,"",$CE$7)</f>
        <v>7.0000000000000007E-2</v>
      </c>
      <c r="CC136" s="12">
        <f>IF(CH135&lt;1,"",(CH135*(CB136*30)/360))</f>
        <v>3075.4123597689986</v>
      </c>
      <c r="CD136" s="13">
        <f>IF(CH135&lt;1,"",$CE$9)</f>
        <v>3991.8149710750995</v>
      </c>
      <c r="CE136" s="12">
        <f>IF(CH135&lt;1,"",$CE$12)</f>
        <v>0</v>
      </c>
      <c r="CF136" s="12">
        <f>IF(CH135&lt;1,0,CF124)</f>
        <v>0</v>
      </c>
      <c r="CG136" s="12">
        <f>IF(CH135&lt;1,0,(CD136+CE136+CF136)-CC136)</f>
        <v>916.40261130610088</v>
      </c>
      <c r="CH136" s="12">
        <f>IF(CH135-CG136&lt;1,0,CH135-CG136)</f>
        <v>526297.14477766515</v>
      </c>
    </row>
    <row r="137" spans="1:86" x14ac:dyDescent="0.25">
      <c r="A137" s="11">
        <f>IF(I136&lt;1,"",A136+1)</f>
        <v>103</v>
      </c>
      <c r="B137" s="10">
        <f>IF(I136&lt;1,"",$E$7)</f>
        <v>7.0000000000000007E-2</v>
      </c>
      <c r="C137" s="8">
        <f>IF(I136&lt;1,0,(I136*(B137*30)/360))</f>
        <v>671.98090250366306</v>
      </c>
      <c r="D137" s="9">
        <f>IF(I136 &gt; 1, IF(I136-D136&lt;1,(I136+C137),$E$9), 0)</f>
        <v>3991.8149710750995</v>
      </c>
      <c r="E137" s="8">
        <f>IF(D137&lt;I136,IF(I136&lt;1,"",$E$12),IF(D137&lt;E136,0,D137-(I136+C137)))</f>
        <v>3000</v>
      </c>
      <c r="F137" s="8"/>
      <c r="G137" s="8">
        <f>IF(I136&gt;1,IF(G125&gt;1,IF(I136&lt;$E$13,(I136-D137+C137),G125),0),0)</f>
        <v>0</v>
      </c>
      <c r="H137" s="8">
        <f>IF(I136&lt;1,0,IF((D137+E137+G137)-C137&gt;=(I136),(I136),(D137+E137+G137)-C137))</f>
        <v>6319.8340685714365</v>
      </c>
      <c r="I137" s="8">
        <f>IF(I136-H137&lt;1,0,I136-H137)</f>
        <v>108876.89207491365</v>
      </c>
      <c r="J137" s="8"/>
      <c r="N137" s="5"/>
      <c r="AB137" s="2" t="s">
        <v>0</v>
      </c>
      <c r="CA137" s="1">
        <f>SUM(CA136+1)</f>
        <v>109</v>
      </c>
      <c r="CB137" s="14">
        <f>IF(CH136&lt;1,"",$CE$7)</f>
        <v>7.0000000000000007E-2</v>
      </c>
      <c r="CC137" s="12">
        <f>IF(CH136&lt;1,"",(CH136*(CB137*30)/360))</f>
        <v>3070.0666778697132</v>
      </c>
      <c r="CD137" s="13">
        <f>IF(CH136&lt;1,"",$CE$9)</f>
        <v>3991.8149710750995</v>
      </c>
      <c r="CE137" s="12">
        <f>IF(CH136&lt;1,"",$CE$12)</f>
        <v>0</v>
      </c>
      <c r="CF137" s="12">
        <f>IF(CH136&lt;1,0,CF125)</f>
        <v>0</v>
      </c>
      <c r="CG137" s="12">
        <f>IF(CH136&lt;1,0,(CD137+CE137+CF137)-CC137)</f>
        <v>921.74829320538629</v>
      </c>
      <c r="CH137" s="12">
        <f>IF(CH136-CG137&lt;1,0,CH136-CG137)</f>
        <v>525375.39648445975</v>
      </c>
    </row>
    <row r="138" spans="1:86" x14ac:dyDescent="0.25">
      <c r="A138" s="11">
        <f>IF(I137&lt;1,"",A137+1)</f>
        <v>104</v>
      </c>
      <c r="B138" s="10">
        <f>IF(I137&lt;1,"",$E$7)</f>
        <v>7.0000000000000007E-2</v>
      </c>
      <c r="C138" s="8">
        <f>IF(I137&lt;1,0,(I137*(B138*30)/360))</f>
        <v>635.11520377032969</v>
      </c>
      <c r="D138" s="9">
        <f>IF(I137 &gt; 1, IF(I137-D137&lt;1,(I137+C138),$E$9), 0)</f>
        <v>3991.8149710750995</v>
      </c>
      <c r="E138" s="8">
        <f>IF(D138&lt;I137,IF(I137&lt;1,"",$E$12),IF(D138&lt;E137,0,D138-(I137+C138)))</f>
        <v>3000</v>
      </c>
      <c r="F138" s="8"/>
      <c r="G138" s="8">
        <f>IF(I137&gt;1,IF(G126&gt;1,IF(I137&lt;$E$13,(I137-D138+C138),G126),0),0)</f>
        <v>0</v>
      </c>
      <c r="H138" s="8">
        <f>IF(I137&lt;1,0,IF((D138+E138+G138)-C138&gt;=(I137),(I137),(D138+E138+G138)-C138))</f>
        <v>6356.6997673047699</v>
      </c>
      <c r="I138" s="8">
        <f>IF(I137-H138&lt;1,0,I137-H138)</f>
        <v>102520.19230760887</v>
      </c>
      <c r="J138" s="8"/>
      <c r="N138" s="5"/>
      <c r="AB138" s="2" t="s">
        <v>0</v>
      </c>
      <c r="CA138" s="1">
        <f>SUM(CA137+1)</f>
        <v>110</v>
      </c>
      <c r="CB138" s="14">
        <f>IF(CH137&lt;1,"",$CE$7)</f>
        <v>7.0000000000000007E-2</v>
      </c>
      <c r="CC138" s="12">
        <f>IF(CH137&lt;1,"",(CH137*(CB138*30)/360))</f>
        <v>3064.6898128260154</v>
      </c>
      <c r="CD138" s="13">
        <f>IF(CH137&lt;1,"",$CE$9)</f>
        <v>3991.8149710750995</v>
      </c>
      <c r="CE138" s="12">
        <f>IF(CH137&lt;1,"",$CE$12)</f>
        <v>0</v>
      </c>
      <c r="CF138" s="12">
        <f>IF(CH137&lt;1,0,CF126)</f>
        <v>0</v>
      </c>
      <c r="CG138" s="12">
        <f>IF(CH137&lt;1,0,(CD138+CE138+CF138)-CC138)</f>
        <v>927.12515824908405</v>
      </c>
      <c r="CH138" s="12">
        <f>IF(CH137-CG138&lt;1,0,CH137-CG138)</f>
        <v>524448.2713262107</v>
      </c>
    </row>
    <row r="139" spans="1:86" x14ac:dyDescent="0.25">
      <c r="A139" s="11">
        <f>IF(I138&lt;1,"",A138+1)</f>
        <v>105</v>
      </c>
      <c r="B139" s="10">
        <f>IF(I138&lt;1,"",$E$7)</f>
        <v>7.0000000000000007E-2</v>
      </c>
      <c r="C139" s="8">
        <f>IF(I138&lt;1,0,(I138*(B139*30)/360))</f>
        <v>598.03445512771839</v>
      </c>
      <c r="D139" s="9">
        <f>IF(I138 &gt; 1, IF(I138-D138&lt;1,(I138+C139),$E$9), 0)</f>
        <v>3991.8149710750995</v>
      </c>
      <c r="E139" s="8">
        <f>IF(D139&lt;I138,IF(I138&lt;1,"",$E$12),IF(D139&lt;E138,0,D139-(I138+C139)))</f>
        <v>3000</v>
      </c>
      <c r="F139" s="8"/>
      <c r="G139" s="8">
        <f>IF(I138&gt;1,IF(G127&gt;1,IF(I138&lt;$E$13,(I138-D139+C139),G127),0),0)</f>
        <v>0</v>
      </c>
      <c r="H139" s="8">
        <f>IF(I138&lt;1,0,IF((D139+E139+G139)-C139&gt;=(I138),(I138),(D139+E139+G139)-C139))</f>
        <v>6393.780515947381</v>
      </c>
      <c r="I139" s="8">
        <f>IF(I138-H139&lt;1,0,I138-H139)</f>
        <v>96126.411791661492</v>
      </c>
      <c r="J139" s="8"/>
      <c r="N139" s="5"/>
      <c r="AB139" s="2" t="s">
        <v>0</v>
      </c>
      <c r="CA139" s="1">
        <f>SUM(CA138+1)</f>
        <v>111</v>
      </c>
      <c r="CB139" s="14">
        <f>IF(CH138&lt;1,"",$CE$7)</f>
        <v>7.0000000000000007E-2</v>
      </c>
      <c r="CC139" s="12">
        <f>IF(CH138&lt;1,"",(CH138*(CB139*30)/360))</f>
        <v>3059.2815827362292</v>
      </c>
      <c r="CD139" s="13">
        <f>IF(CH138&lt;1,"",$CE$9)</f>
        <v>3991.8149710750995</v>
      </c>
      <c r="CE139" s="12">
        <f>IF(CH138&lt;1,"",$CE$12)</f>
        <v>0</v>
      </c>
      <c r="CF139" s="12">
        <f>IF(CH138&lt;1,0,CF127)</f>
        <v>0</v>
      </c>
      <c r="CG139" s="12">
        <f>IF(CH138&lt;1,0,(CD139+CE139+CF139)-CC139)</f>
        <v>932.53338833887028</v>
      </c>
      <c r="CH139" s="12">
        <f>IF(CH138-CG139&lt;1,0,CH138-CG139)</f>
        <v>523515.73793787183</v>
      </c>
    </row>
    <row r="140" spans="1:86" x14ac:dyDescent="0.25">
      <c r="A140" s="11">
        <f>IF(I139&lt;1,"",A139+1)</f>
        <v>106</v>
      </c>
      <c r="B140" s="10">
        <f>IF(I139&lt;1,"",$E$7)</f>
        <v>7.0000000000000007E-2</v>
      </c>
      <c r="C140" s="8">
        <f>IF(I139&lt;1,0,(I139*(B140*30)/360))</f>
        <v>560.73740211802533</v>
      </c>
      <c r="D140" s="9">
        <f>IF(I139 &gt; 1, IF(I139-D139&lt;1,(I139+C140),$E$9), 0)</f>
        <v>3991.8149710750995</v>
      </c>
      <c r="E140" s="8">
        <f>IF(D140&lt;I139,IF(I139&lt;1,"",$E$12),IF(D140&lt;E139,0,D140-(I139+C140)))</f>
        <v>3000</v>
      </c>
      <c r="F140" s="8"/>
      <c r="G140" s="8">
        <f>IF(I139&gt;1,IF(G128&gt;1,IF(I139&lt;$E$13,(I139-D140+C140),G128),0),0)</f>
        <v>0</v>
      </c>
      <c r="H140" s="8">
        <f>IF(I139&lt;1,0,IF((D140+E140+G140)-C140&gt;=(I139),(I139),(D140+E140+G140)-C140))</f>
        <v>6431.0775689570746</v>
      </c>
      <c r="I140" s="8">
        <f>IF(I139-H140&lt;1,0,I139-H140)</f>
        <v>89695.33422270442</v>
      </c>
      <c r="J140" s="8"/>
      <c r="N140" s="5"/>
      <c r="AB140" s="2" t="s">
        <v>0</v>
      </c>
      <c r="CA140" s="1">
        <f>SUM(CA139+1)</f>
        <v>112</v>
      </c>
      <c r="CB140" s="14">
        <f>IF(CH139&lt;1,"",$CE$7)</f>
        <v>7.0000000000000007E-2</v>
      </c>
      <c r="CC140" s="12">
        <f>IF(CH139&lt;1,"",(CH139*(CB140*30)/360))</f>
        <v>3053.8418046375859</v>
      </c>
      <c r="CD140" s="13">
        <f>IF(CH139&lt;1,"",$CE$9)</f>
        <v>3991.8149710750995</v>
      </c>
      <c r="CE140" s="12">
        <f>IF(CH139&lt;1,"",$CE$12)</f>
        <v>0</v>
      </c>
      <c r="CF140" s="12">
        <f>IF(CH139&lt;1,0,CF128)</f>
        <v>0</v>
      </c>
      <c r="CG140" s="12">
        <f>IF(CH139&lt;1,0,(CD140+CE140+CF140)-CC140)</f>
        <v>937.97316643751356</v>
      </c>
      <c r="CH140" s="12">
        <f>IF(CH139-CG140&lt;1,0,CH139-CG140)</f>
        <v>522577.7647714343</v>
      </c>
    </row>
    <row r="141" spans="1:86" x14ac:dyDescent="0.25">
      <c r="A141" s="11">
        <f>IF(I140&lt;1,"",A140+1)</f>
        <v>107</v>
      </c>
      <c r="B141" s="10">
        <f>IF(I140&lt;1,"",$E$7)</f>
        <v>7.0000000000000007E-2</v>
      </c>
      <c r="C141" s="8">
        <f>IF(I140&lt;1,0,(I140*(B141*30)/360))</f>
        <v>523.22278296577576</v>
      </c>
      <c r="D141" s="9">
        <f>IF(I140 &gt; 1, IF(I140-D140&lt;1,(I140+C141),$E$9), 0)</f>
        <v>3991.8149710750995</v>
      </c>
      <c r="E141" s="8">
        <f>IF(D141&lt;I140,IF(I140&lt;1,"",$E$12),IF(D141&lt;E140,0,D141-(I140+C141)))</f>
        <v>3000</v>
      </c>
      <c r="F141" s="8"/>
      <c r="G141" s="8">
        <f>IF(I140&gt;1,IF(G129&gt;1,IF(I140&lt;$E$13,(I140-D141+C141),G129),0),0)</f>
        <v>0</v>
      </c>
      <c r="H141" s="8">
        <f>IF(I140&lt;1,0,IF((D141+E141+G141)-C141&gt;=(I140),(I140),(D141+E141+G141)-C141))</f>
        <v>6468.5921881093236</v>
      </c>
      <c r="I141" s="8">
        <f>IF(I140-H141&lt;1,0,I140-H141)</f>
        <v>83226.742034595096</v>
      </c>
      <c r="J141" s="8"/>
      <c r="N141" s="5"/>
      <c r="AB141" s="2" t="s">
        <v>0</v>
      </c>
      <c r="CA141" s="1">
        <f>SUM(CA140+1)</f>
        <v>113</v>
      </c>
      <c r="CB141" s="14">
        <f>IF(CH140&lt;1,"",$CE$7)</f>
        <v>7.0000000000000007E-2</v>
      </c>
      <c r="CC141" s="12">
        <f>IF(CH140&lt;1,"",(CH140*(CB141*30)/360))</f>
        <v>3048.3702945000337</v>
      </c>
      <c r="CD141" s="13">
        <f>IF(CH140&lt;1,"",$CE$9)</f>
        <v>3991.8149710750995</v>
      </c>
      <c r="CE141" s="12">
        <f>IF(CH140&lt;1,"",$CE$12)</f>
        <v>0</v>
      </c>
      <c r="CF141" s="12">
        <f>IF(CH140&lt;1,0,CF129)</f>
        <v>0</v>
      </c>
      <c r="CG141" s="12">
        <f>IF(CH140&lt;1,0,(CD141+CE141+CF141)-CC141)</f>
        <v>943.44467657506584</v>
      </c>
      <c r="CH141" s="12">
        <f>IF(CH140-CG141&lt;1,0,CH140-CG141)</f>
        <v>521634.32009485923</v>
      </c>
    </row>
    <row r="142" spans="1:86" x14ac:dyDescent="0.25">
      <c r="A142" s="11">
        <f>IF(I141&lt;1,"",A141+1)</f>
        <v>108</v>
      </c>
      <c r="B142" s="10">
        <f>IF(I141&lt;1,"",$E$7)</f>
        <v>7.0000000000000007E-2</v>
      </c>
      <c r="C142" s="8">
        <f>IF(I141&lt;1,0,(I141*(B142*30)/360))</f>
        <v>485.4893285351381</v>
      </c>
      <c r="D142" s="9">
        <f>IF(I141 &gt; 1, IF(I141-D141&lt;1,(I141+C142),$E$9), 0)</f>
        <v>3991.8149710750995</v>
      </c>
      <c r="E142" s="8">
        <f>IF(D142&lt;I141,IF(I141&lt;1,"",$E$12),IF(D142&lt;E141,0,D142-(I141+C142)))</f>
        <v>3000</v>
      </c>
      <c r="F142" s="8"/>
      <c r="G142" s="8">
        <f>IF(I141&gt;1,IF(G130&gt;1,IF(I141&lt;$E$13,(I141-D142+C142),G130),0),0)</f>
        <v>0</v>
      </c>
      <c r="H142" s="8">
        <f>IF(I141&lt;1,0,IF((D142+E142+G142)-C142&gt;=(I141),(I141),(D142+E142+G142)-C142))</f>
        <v>6506.3256425399613</v>
      </c>
      <c r="I142" s="8">
        <f>IF(I141-H142&lt;1,0,I141-H142)</f>
        <v>76720.416392055136</v>
      </c>
      <c r="J142" s="8"/>
      <c r="N142" s="5" t="s">
        <v>0</v>
      </c>
      <c r="AB142" s="2" t="s">
        <v>0</v>
      </c>
      <c r="CA142" s="1">
        <f>SUM(CA141+1)</f>
        <v>114</v>
      </c>
      <c r="CB142" s="14">
        <f>IF(CH141&lt;1,"",$CE$7)</f>
        <v>7.0000000000000007E-2</v>
      </c>
      <c r="CC142" s="12">
        <f>IF(CH141&lt;1,"",(CH141*(CB142*30)/360))</f>
        <v>3042.8668672200124</v>
      </c>
      <c r="CD142" s="13">
        <f>IF(CH141&lt;1,"",$CE$9)</f>
        <v>3991.8149710750995</v>
      </c>
      <c r="CE142" s="12">
        <f>IF(CH141&lt;1,"",$CE$12)</f>
        <v>0</v>
      </c>
      <c r="CF142" s="12">
        <f>IF(CH141&lt;1,0,CF130)</f>
        <v>0</v>
      </c>
      <c r="CG142" s="12">
        <f>IF(CH141&lt;1,0,(CD142+CE142+CF142)-CC142)</f>
        <v>948.94810385508708</v>
      </c>
      <c r="CH142" s="12">
        <f>IF(CH141-CG142&lt;1,0,CH141-CG142)</f>
        <v>520685.37199100415</v>
      </c>
    </row>
    <row r="143" spans="1:86" x14ac:dyDescent="0.25">
      <c r="A143" s="11">
        <f>IF(I142&lt;1,"",A142+1)</f>
        <v>109</v>
      </c>
      <c r="B143" s="10">
        <f>IF(I142&lt;1,"",$E$7)</f>
        <v>7.0000000000000007E-2</v>
      </c>
      <c r="C143" s="8">
        <f>IF(I142&lt;1,0,(I142*(B143*30)/360))</f>
        <v>447.53576228698836</v>
      </c>
      <c r="D143" s="9">
        <f>IF(I142 &gt; 1, IF(I142-D142&lt;1,(I142+C143),$E$9), 0)</f>
        <v>3991.8149710750995</v>
      </c>
      <c r="E143" s="8">
        <f>IF(D143&lt;I142,IF(I142&lt;1,"",$E$12),IF(D143&lt;E142,0,D143-(I142+C143)))</f>
        <v>3000</v>
      </c>
      <c r="F143" s="8"/>
      <c r="G143" s="8">
        <f>IF(I142&gt;1,IF(G131&gt;1,IF(I142&lt;$E$13,(I142-D143+C143),G131),0),0)</f>
        <v>0</v>
      </c>
      <c r="H143" s="8">
        <f>IF(I142&lt;1,0,IF((D143+E143+G143)-C143&gt;=(I142),(I142),(D143+E143+G143)-C143))</f>
        <v>6544.2792087881107</v>
      </c>
      <c r="I143" s="8">
        <f>IF(I142-H143&lt;1,0,I142-H143)</f>
        <v>70176.137183267027</v>
      </c>
      <c r="J143" s="8"/>
      <c r="N143" s="5" t="s">
        <v>0</v>
      </c>
      <c r="AB143" s="2" t="s">
        <v>0</v>
      </c>
      <c r="CA143" s="1">
        <f>SUM(CA142+1)</f>
        <v>115</v>
      </c>
      <c r="CB143" s="14">
        <f>IF(CH142&lt;1,"",$CE$7)</f>
        <v>7.0000000000000007E-2</v>
      </c>
      <c r="CC143" s="12">
        <f>IF(CH142&lt;1,"",(CH142*(CB143*30)/360))</f>
        <v>3037.3313366141906</v>
      </c>
      <c r="CD143" s="13">
        <f>IF(CH142&lt;1,"",$CE$9)</f>
        <v>3991.8149710750995</v>
      </c>
      <c r="CE143" s="12">
        <f>IF(CH142&lt;1,"",$CE$12)</f>
        <v>0</v>
      </c>
      <c r="CF143" s="12">
        <f>IF(CH142&lt;1,0,CF131)</f>
        <v>0</v>
      </c>
      <c r="CG143" s="12">
        <f>IF(CH142&lt;1,0,(CD143+CE143+CF143)-CC143)</f>
        <v>954.48363446090889</v>
      </c>
      <c r="CH143" s="12">
        <f>IF(CH142-CG143&lt;1,0,CH142-CG143)</f>
        <v>519730.88835654326</v>
      </c>
    </row>
    <row r="144" spans="1:86" x14ac:dyDescent="0.25">
      <c r="A144" s="11">
        <f>IF(I143&lt;1,"",A143+1)</f>
        <v>110</v>
      </c>
      <c r="B144" s="10">
        <f>IF(I143&lt;1,"",$E$7)</f>
        <v>7.0000000000000007E-2</v>
      </c>
      <c r="C144" s="8">
        <f>IF(I143&lt;1,0,(I143*(B144*30)/360))</f>
        <v>409.3608002357243</v>
      </c>
      <c r="D144" s="9">
        <f>IF(I143 &gt; 1, IF(I143-D143&lt;1,(I143+C144),$E$9), 0)</f>
        <v>3991.8149710750995</v>
      </c>
      <c r="E144" s="8">
        <f>IF(D144&lt;I143,IF(I143&lt;1,"",$E$12),IF(D144&lt;E143,0,D144-(I143+C144)))</f>
        <v>3000</v>
      </c>
      <c r="F144" s="8"/>
      <c r="G144" s="8">
        <f>IF(I143&gt;1,IF(G132&gt;1,IF(I143&lt;$E$13,(I143-D144+C144),G132),0),0)</f>
        <v>0</v>
      </c>
      <c r="H144" s="8">
        <f>IF(I143&lt;1,0,IF((D144+E144+G144)-C144&gt;=(I143),(I143),(D144+E144+G144)-C144))</f>
        <v>6582.4541708393754</v>
      </c>
      <c r="I144" s="8">
        <f>IF(I143-H144&lt;1,0,I143-H144)</f>
        <v>63593.683012427653</v>
      </c>
      <c r="J144" s="8"/>
      <c r="N144" s="5"/>
      <c r="AB144" s="2" t="s">
        <v>0</v>
      </c>
      <c r="CA144" s="1">
        <f>SUM(CA143+1)</f>
        <v>116</v>
      </c>
      <c r="CB144" s="14">
        <f>IF(CH143&lt;1,"",$CE$7)</f>
        <v>7.0000000000000007E-2</v>
      </c>
      <c r="CC144" s="12">
        <f>IF(CH143&lt;1,"",(CH143*(CB144*30)/360))</f>
        <v>3031.763515413169</v>
      </c>
      <c r="CD144" s="13">
        <f>IF(CH143&lt;1,"",$CE$9)</f>
        <v>3991.8149710750995</v>
      </c>
      <c r="CE144" s="12">
        <f>IF(CH143&lt;1,"",$CE$12)</f>
        <v>0</v>
      </c>
      <c r="CF144" s="12">
        <f>IF(CH143&lt;1,0,CF132)</f>
        <v>0</v>
      </c>
      <c r="CG144" s="12">
        <f>IF(CH143&lt;1,0,(CD144+CE144+CF144)-CC144)</f>
        <v>960.0514556619305</v>
      </c>
      <c r="CH144" s="12">
        <f>IF(CH143-CG144&lt;1,0,CH143-CG144)</f>
        <v>518770.83690088132</v>
      </c>
    </row>
    <row r="145" spans="1:86" x14ac:dyDescent="0.25">
      <c r="A145" s="11">
        <f>IF(I144&lt;1,"",A144+1)</f>
        <v>111</v>
      </c>
      <c r="B145" s="10">
        <f>IF(I144&lt;1,"",$E$7)</f>
        <v>7.0000000000000007E-2</v>
      </c>
      <c r="C145" s="8">
        <f>IF(I144&lt;1,0,(I144*(B145*30)/360))</f>
        <v>370.963150905828</v>
      </c>
      <c r="D145" s="9">
        <f>IF(I144 &gt; 1, IF(I144-D144&lt;1,(I144+C145),$E$9), 0)</f>
        <v>3991.8149710750995</v>
      </c>
      <c r="E145" s="8">
        <f>IF(D145&lt;I144,IF(I144&lt;1,"",$E$12),IF(D145&lt;E144,0,D145-(I144+C145)))</f>
        <v>3000</v>
      </c>
      <c r="F145" s="8"/>
      <c r="G145" s="8">
        <f>IF(I144&gt;1,IF(G133&gt;1,IF(I144&lt;$E$13,(I144-D145+C145),G133),0),0)</f>
        <v>0</v>
      </c>
      <c r="H145" s="8">
        <f>IF(I144&lt;1,0,IF((D145+E145+G145)-C145&gt;=(I144),(I144),(D145+E145+G145)-C145))</f>
        <v>6620.8518201692714</v>
      </c>
      <c r="I145" s="8">
        <f>IF(I144-H145&lt;1,0,I144-H145)</f>
        <v>56972.831192258382</v>
      </c>
      <c r="J145" s="8"/>
      <c r="N145" s="5"/>
      <c r="AB145" s="2" t="s">
        <v>0</v>
      </c>
      <c r="CA145" s="1">
        <f>SUM(CA144+1)</f>
        <v>117</v>
      </c>
      <c r="CB145" s="14">
        <f>IF(CH144&lt;1,"",$CE$7)</f>
        <v>7.0000000000000007E-2</v>
      </c>
      <c r="CC145" s="12">
        <f>IF(CH144&lt;1,"",(CH144*(CB145*30)/360))</f>
        <v>3026.163215255141</v>
      </c>
      <c r="CD145" s="13">
        <f>IF(CH144&lt;1,"",$CE$9)</f>
        <v>3991.8149710750995</v>
      </c>
      <c r="CE145" s="12">
        <f>IF(CH144&lt;1,"",$CE$12)</f>
        <v>0</v>
      </c>
      <c r="CF145" s="12">
        <f>IF(CH144&lt;1,0,CF133)</f>
        <v>0</v>
      </c>
      <c r="CG145" s="12">
        <f>IF(CH144&lt;1,0,(CD145+CE145+CF145)-CC145)</f>
        <v>965.65175581995845</v>
      </c>
      <c r="CH145" s="12">
        <f>IF(CH144-CG145&lt;1,0,CH144-CG145)</f>
        <v>517805.18514506135</v>
      </c>
    </row>
    <row r="146" spans="1:86" x14ac:dyDescent="0.25">
      <c r="A146" s="11">
        <f>IF(I145&lt;1,"",A145+1)</f>
        <v>112</v>
      </c>
      <c r="B146" s="10">
        <f>IF(I145&lt;1,"",$E$7)</f>
        <v>7.0000000000000007E-2</v>
      </c>
      <c r="C146" s="8">
        <f>IF(I145&lt;1,0,(I145*(B146*30)/360))</f>
        <v>332.34151528817392</v>
      </c>
      <c r="D146" s="9">
        <f>IF(I145 &gt; 1, IF(I145-D145&lt;1,(I145+C146),$E$9), 0)</f>
        <v>3991.8149710750995</v>
      </c>
      <c r="E146" s="8">
        <f>IF(D146&lt;I145,IF(I145&lt;1,"",$E$12),IF(D146&lt;E145,0,D146-(I145+C146)))</f>
        <v>3000</v>
      </c>
      <c r="F146" s="8"/>
      <c r="G146" s="8">
        <f>IF(I145&gt;1,IF(G134&gt;1,IF(I145&lt;$E$13,(I145-D146+C146),G134),0),0)</f>
        <v>0</v>
      </c>
      <c r="H146" s="8">
        <f>IF(I145&lt;1,0,IF((D146+E146+G146)-C146&gt;=(I145),(I145),(D146+E146+G146)-C146))</f>
        <v>6659.4734557869251</v>
      </c>
      <c r="I146" s="8">
        <f>IF(I145-H146&lt;1,0,I145-H146)</f>
        <v>50313.357736471458</v>
      </c>
      <c r="J146" s="8"/>
      <c r="N146" s="5"/>
      <c r="AB146" s="2" t="s">
        <v>0</v>
      </c>
      <c r="CA146" s="1">
        <f>SUM(CA145+1)</f>
        <v>118</v>
      </c>
      <c r="CB146" s="14">
        <f>IF(CH145&lt;1,"",$CE$7)</f>
        <v>7.0000000000000007E-2</v>
      </c>
      <c r="CC146" s="12">
        <f>IF(CH145&lt;1,"",(CH145*(CB146*30)/360))</f>
        <v>3020.5302466795251</v>
      </c>
      <c r="CD146" s="13">
        <f>IF(CH145&lt;1,"",$CE$9)</f>
        <v>3991.8149710750995</v>
      </c>
      <c r="CE146" s="12">
        <f>IF(CH145&lt;1,"",$CE$12)</f>
        <v>0</v>
      </c>
      <c r="CF146" s="12">
        <f>IF(CH145&lt;1,0,CF134)</f>
        <v>0</v>
      </c>
      <c r="CG146" s="12">
        <f>IF(CH145&lt;1,0,(CD146+CE146+CF146)-CC146)</f>
        <v>971.28472439557436</v>
      </c>
      <c r="CH146" s="12">
        <f>IF(CH145-CG146&lt;1,0,CH145-CG146)</f>
        <v>516833.9004206658</v>
      </c>
    </row>
    <row r="147" spans="1:86" x14ac:dyDescent="0.25">
      <c r="A147" s="11">
        <f>IF(I146&lt;1,"",A146+1)</f>
        <v>113</v>
      </c>
      <c r="B147" s="10">
        <f>IF(I146&lt;1,"",$E$7)</f>
        <v>7.0000000000000007E-2</v>
      </c>
      <c r="C147" s="8">
        <f>IF(I146&lt;1,0,(I146*(B147*30)/360))</f>
        <v>293.49458679608352</v>
      </c>
      <c r="D147" s="9">
        <f>IF(I146 &gt; 1, IF(I146-D146&lt;1,(I146+C147),$E$9), 0)</f>
        <v>3991.8149710750995</v>
      </c>
      <c r="E147" s="8">
        <f>IF(D147&lt;I146,IF(I146&lt;1,"",$E$12),IF(D147&lt;E146,0,D147-(I146+C147)))</f>
        <v>3000</v>
      </c>
      <c r="F147" s="8"/>
      <c r="G147" s="8">
        <f>IF(I146&gt;1,IF(G135&gt;1,IF(I146&lt;$E$13,(I146-D147+C147),G135),0),0)</f>
        <v>0</v>
      </c>
      <c r="H147" s="8">
        <f>IF(I146&lt;1,0,IF((D147+E147+G147)-C147&gt;=(I146),(I146),(D147+E147+G147)-C147))</f>
        <v>6698.3203842790163</v>
      </c>
      <c r="I147" s="8">
        <f>IF(I146-H147&lt;1,0,I146-H147)</f>
        <v>43615.037352192441</v>
      </c>
      <c r="J147" s="8"/>
      <c r="N147" s="5"/>
      <c r="AB147" s="2" t="s">
        <v>0</v>
      </c>
      <c r="CA147" s="1">
        <f>SUM(CA146+1)</f>
        <v>119</v>
      </c>
      <c r="CB147" s="14">
        <f>IF(CH146&lt;1,"",$CE$7)</f>
        <v>7.0000000000000007E-2</v>
      </c>
      <c r="CC147" s="12">
        <f>IF(CH146&lt;1,"",(CH146*(CB147*30)/360))</f>
        <v>3014.8644191205508</v>
      </c>
      <c r="CD147" s="13">
        <f>IF(CH146&lt;1,"",$CE$9)</f>
        <v>3991.8149710750995</v>
      </c>
      <c r="CE147" s="12">
        <f>IF(CH146&lt;1,"",$CE$12)</f>
        <v>0</v>
      </c>
      <c r="CF147" s="12">
        <f>IF(CH146&lt;1,0,CF135)</f>
        <v>0</v>
      </c>
      <c r="CG147" s="12">
        <f>IF(CH146&lt;1,0,(CD147+CE147+CF147)-CC147)</f>
        <v>976.9505519545487</v>
      </c>
      <c r="CH147" s="12">
        <f>IF(CH146-CG147&lt;1,0,CH146-CG147)</f>
        <v>515856.94986871124</v>
      </c>
    </row>
    <row r="148" spans="1:86" x14ac:dyDescent="0.25">
      <c r="A148" s="11">
        <f>IF(I147&lt;1,"",A147+1)</f>
        <v>114</v>
      </c>
      <c r="B148" s="10">
        <f>IF(I147&lt;1,"",$E$7)</f>
        <v>7.0000000000000007E-2</v>
      </c>
      <c r="C148" s="8">
        <f>IF(I147&lt;1,0,(I147*(B148*30)/360))</f>
        <v>254.42105122112258</v>
      </c>
      <c r="D148" s="9">
        <f>IF(I147 &gt; 1, IF(I147-D147&lt;1,(I147+C148),$E$9), 0)</f>
        <v>3991.8149710750995</v>
      </c>
      <c r="E148" s="8">
        <f>IF(D148&lt;I147,IF(I147&lt;1,"",$E$12),IF(D148&lt;E147,0,D148-(I147+C148)))</f>
        <v>3000</v>
      </c>
      <c r="F148" s="8"/>
      <c r="G148" s="8">
        <f>IF(I147&gt;1,IF(G136&gt;1,IF(I147&lt;$E$13,(I147-D148+C148),G136),0),0)</f>
        <v>0</v>
      </c>
      <c r="H148" s="8">
        <f>IF(I147&lt;1,0,IF((D148+E148+G148)-C148&gt;=(I147),(I147),(D148+E148+G148)-C148))</f>
        <v>6737.3939198539765</v>
      </c>
      <c r="I148" s="8">
        <f>IF(I147-H148&lt;1,0,I147-H148)</f>
        <v>36877.643432338467</v>
      </c>
      <c r="J148" s="8"/>
      <c r="N148" s="5"/>
      <c r="AB148" s="2" t="s">
        <v>0</v>
      </c>
      <c r="CA148" s="1">
        <f>SUM(CA147+1)</f>
        <v>120</v>
      </c>
      <c r="CB148" s="14">
        <f>IF(CH147&lt;1,"",$CE$7)</f>
        <v>7.0000000000000007E-2</v>
      </c>
      <c r="CC148" s="12">
        <f>IF(CH147&lt;1,"",(CH147*(CB148*30)/360))</f>
        <v>3009.1655409008154</v>
      </c>
      <c r="CD148" s="13">
        <f>IF(CH147&lt;1,"",$CE$9)</f>
        <v>3991.8149710750995</v>
      </c>
      <c r="CE148" s="12">
        <f>IF(CH147&lt;1,"",$CE$12)</f>
        <v>0</v>
      </c>
      <c r="CF148" s="12">
        <f>IF(CH147&lt;1,0,CF136)</f>
        <v>0</v>
      </c>
      <c r="CG148" s="12">
        <f>IF(CH147&lt;1,0,(CD148+CE148+CF148)-CC148)</f>
        <v>982.64943017428413</v>
      </c>
      <c r="CH148" s="12">
        <f>IF(CH147-CG148&lt;1,0,CH147-CG148)</f>
        <v>514874.30043853697</v>
      </c>
    </row>
    <row r="149" spans="1:86" x14ac:dyDescent="0.25">
      <c r="A149" s="11">
        <f>IF(I148&lt;1,"",A148+1)</f>
        <v>115</v>
      </c>
      <c r="B149" s="10">
        <f>IF(I148&lt;1,"",$E$7)</f>
        <v>7.0000000000000007E-2</v>
      </c>
      <c r="C149" s="8">
        <f>IF(I148&lt;1,0,(I148*(B149*30)/360))</f>
        <v>215.11958668864108</v>
      </c>
      <c r="D149" s="9">
        <f>IF(I148 &gt; 1, IF(I148-D148&lt;1,(I148+C149),$E$9), 0)</f>
        <v>3991.8149710750995</v>
      </c>
      <c r="E149" s="8">
        <f>IF(D149&lt;I148,IF(I148&lt;1,"",$E$12),IF(D149&lt;E148,0,D149-(I148+C149)))</f>
        <v>3000</v>
      </c>
      <c r="F149" s="8"/>
      <c r="G149" s="8">
        <f>IF(I148&gt;1,IF(G137&gt;1,IF(I148&lt;$E$13,(I148-D149+C149),G137),0),0)</f>
        <v>0</v>
      </c>
      <c r="H149" s="8">
        <f>IF(I148&lt;1,0,IF((D149+E149+G149)-C149&gt;=(I148),(I148),(D149+E149+G149)-C149))</f>
        <v>6776.6953843864585</v>
      </c>
      <c r="I149" s="8">
        <f>IF(I148-H149&lt;1,0,I148-H149)</f>
        <v>30100.94804795201</v>
      </c>
      <c r="J149" s="8"/>
      <c r="N149" s="5"/>
      <c r="AB149" s="2" t="s">
        <v>0</v>
      </c>
      <c r="CA149" s="1">
        <f>SUM(CA148+1)</f>
        <v>121</v>
      </c>
      <c r="CB149" s="14">
        <f>IF(CH148&lt;1,"",$CE$7)</f>
        <v>7.0000000000000007E-2</v>
      </c>
      <c r="CC149" s="12">
        <f>IF(CH148&lt;1,"",(CH148*(CB149*30)/360))</f>
        <v>3003.4334192247989</v>
      </c>
      <c r="CD149" s="13">
        <f>IF(CH148&lt;1,"",$CE$9)</f>
        <v>3991.8149710750995</v>
      </c>
      <c r="CE149" s="12">
        <f>IF(CH148&lt;1,"",$CE$12)</f>
        <v>0</v>
      </c>
      <c r="CF149" s="12">
        <f>IF(CH148&lt;1,0,CF137)</f>
        <v>0</v>
      </c>
      <c r="CG149" s="12">
        <f>IF(CH148&lt;1,0,(CD149+CE149+CF149)-CC149)</f>
        <v>988.38155185030064</v>
      </c>
      <c r="CH149" s="12">
        <f>IF(CH148-CG149&lt;1,0,CH148-CG149)</f>
        <v>513885.91888668668</v>
      </c>
    </row>
    <row r="150" spans="1:86" x14ac:dyDescent="0.25">
      <c r="A150" s="11">
        <f>IF(I149&lt;1,"",A149+1)</f>
        <v>116</v>
      </c>
      <c r="B150" s="10">
        <f>IF(I149&lt;1,"",$E$7)</f>
        <v>7.0000000000000007E-2</v>
      </c>
      <c r="C150" s="8">
        <f>IF(I149&lt;1,0,(I149*(B150*30)/360))</f>
        <v>175.58886361305341</v>
      </c>
      <c r="D150" s="9">
        <f>IF(I149 &gt; 1, IF(I149-D149&lt;1,(I149+C150),$E$9), 0)</f>
        <v>3991.8149710750995</v>
      </c>
      <c r="E150" s="8">
        <f>IF(D150&lt;I149,IF(I149&lt;1,"",$E$12),IF(D150&lt;E149,0,D150-(I149+C150)))</f>
        <v>3000</v>
      </c>
      <c r="F150" s="8"/>
      <c r="G150" s="8">
        <f>IF(I149&gt;1,IF(G138&gt;1,IF(I149&lt;$E$13,(I149-D150+C150),G138),0),0)</f>
        <v>0</v>
      </c>
      <c r="H150" s="8">
        <f>IF(I149&lt;1,0,IF((D150+E150+G150)-C150&gt;=(I149),(I149),(D150+E150+G150)-C150))</f>
        <v>6816.2261074620465</v>
      </c>
      <c r="I150" s="8">
        <f>IF(I149-H150&lt;1,0,I149-H150)</f>
        <v>23284.721940489962</v>
      </c>
      <c r="J150" s="8"/>
      <c r="N150" s="5"/>
      <c r="AB150" s="2" t="s">
        <v>0</v>
      </c>
      <c r="CA150" s="1">
        <f>SUM(CA149+1)</f>
        <v>122</v>
      </c>
      <c r="CB150" s="14">
        <f>IF(CH149&lt;1,"",$CE$7)</f>
        <v>7.0000000000000007E-2</v>
      </c>
      <c r="CC150" s="12">
        <f>IF(CH149&lt;1,"",(CH149*(CB150*30)/360))</f>
        <v>2997.6678601723393</v>
      </c>
      <c r="CD150" s="13">
        <f>IF(CH149&lt;1,"",$CE$9)</f>
        <v>3991.8149710750995</v>
      </c>
      <c r="CE150" s="12">
        <f>IF(CH149&lt;1,"",$CE$12)</f>
        <v>0</v>
      </c>
      <c r="CF150" s="12">
        <f>IF(CH149&lt;1,0,CF138)</f>
        <v>0</v>
      </c>
      <c r="CG150" s="12">
        <f>IF(CH149&lt;1,0,(CD150+CE150+CF150)-CC150)</f>
        <v>994.14711090276023</v>
      </c>
      <c r="CH150" s="12">
        <f>IF(CH149-CG150&lt;1,0,CH149-CG150)</f>
        <v>512891.77177578391</v>
      </c>
    </row>
    <row r="151" spans="1:86" x14ac:dyDescent="0.25">
      <c r="A151" s="11">
        <f>IF(I150&lt;1,"",A150+1)</f>
        <v>117</v>
      </c>
      <c r="B151" s="10">
        <f>IF(I150&lt;1,"",$E$7)</f>
        <v>7.0000000000000007E-2</v>
      </c>
      <c r="C151" s="8">
        <f>IF(I150&lt;1,0,(I150*(B151*30)/360))</f>
        <v>135.82754465285811</v>
      </c>
      <c r="D151" s="9">
        <f>IF(I150 &gt; 1, IF(I150-D150&lt;1,(I150+C151),$E$9), 0)</f>
        <v>3991.8149710750995</v>
      </c>
      <c r="E151" s="8">
        <f>IF(D151&lt;I150,IF(I150&lt;1,"",$E$12),IF(D151&lt;E150,0,D151-(I150+C151)))</f>
        <v>3000</v>
      </c>
      <c r="F151" s="8"/>
      <c r="G151" s="8">
        <f>IF(I150&gt;1,IF(G139&gt;1,IF(I150&lt;$E$13,(I150-D151+C151),G139),0),0)</f>
        <v>0</v>
      </c>
      <c r="H151" s="8">
        <f>IF(I150&lt;1,0,IF((D151+E151+G151)-C151&gt;=(I150),(I150),(D151+E151+G151)-C151))</f>
        <v>6855.9874264222417</v>
      </c>
      <c r="I151" s="8">
        <f>IF(I150-H151&lt;1,0,I150-H151)</f>
        <v>16428.734514067721</v>
      </c>
      <c r="J151" s="8"/>
      <c r="N151" s="5"/>
      <c r="AB151" s="2" t="s">
        <v>0</v>
      </c>
      <c r="CA151" s="1">
        <f>SUM(CA150+1)</f>
        <v>123</v>
      </c>
      <c r="CB151" s="14">
        <f>IF(CH150&lt;1,"",$CE$7)</f>
        <v>7.0000000000000007E-2</v>
      </c>
      <c r="CC151" s="12">
        <f>IF(CH150&lt;1,"",(CH150*(CB151*30)/360))</f>
        <v>2991.8686686920728</v>
      </c>
      <c r="CD151" s="13">
        <f>IF(CH150&lt;1,"",$CE$9)</f>
        <v>3991.8149710750995</v>
      </c>
      <c r="CE151" s="12">
        <f>IF(CH150&lt;1,"",$CE$12)</f>
        <v>0</v>
      </c>
      <c r="CF151" s="12">
        <f>IF(CH150&lt;1,0,CF139)</f>
        <v>0</v>
      </c>
      <c r="CG151" s="12">
        <f>IF(CH150&lt;1,0,(CD151+CE151+CF151)-CC151)</f>
        <v>999.9463023830267</v>
      </c>
      <c r="CH151" s="12">
        <f>IF(CH150-CG151&lt;1,0,CH150-CG151)</f>
        <v>511891.82547340088</v>
      </c>
    </row>
    <row r="152" spans="1:86" x14ac:dyDescent="0.25">
      <c r="A152" s="11">
        <f>IF(I151&lt;1,"",A151+1)</f>
        <v>118</v>
      </c>
      <c r="B152" s="10">
        <f>IF(I151&lt;1,"",$E$7)</f>
        <v>7.0000000000000007E-2</v>
      </c>
      <c r="C152" s="8">
        <f>IF(I151&lt;1,0,(I151*(B152*30)/360))</f>
        <v>95.834284665395046</v>
      </c>
      <c r="D152" s="9">
        <f>IF(I151 &gt; 1, IF(I151-D151&lt;1,(I151+C152),$E$9), 0)</f>
        <v>3991.8149710750995</v>
      </c>
      <c r="E152" s="8">
        <f>IF(D152&lt;I151,IF(I151&lt;1,"",$E$12),IF(D152&lt;E151,0,D152-(I151+C152)))</f>
        <v>3000</v>
      </c>
      <c r="F152" s="8"/>
      <c r="G152" s="8">
        <f>IF(I151&gt;1,IF(G140&gt;1,IF(I151&lt;$E$13,(I151-D152+C152),G140),0),0)</f>
        <v>0</v>
      </c>
      <c r="H152" s="8">
        <f>IF(I151&lt;1,0,IF((D152+E152+G152)-C152&gt;=(I151),(I151),(D152+E152+G152)-C152))</f>
        <v>6895.9806864097045</v>
      </c>
      <c r="I152" s="8">
        <f>IF(I151-H152&lt;1,0,I151-H152)</f>
        <v>9532.7538276580162</v>
      </c>
      <c r="J152" s="8"/>
      <c r="N152" s="5"/>
      <c r="AB152" s="2" t="s">
        <v>0</v>
      </c>
      <c r="CA152" s="1">
        <f>SUM(CA151+1)</f>
        <v>124</v>
      </c>
      <c r="CB152" s="14">
        <f>IF(CH151&lt;1,"",$CE$7)</f>
        <v>7.0000000000000007E-2</v>
      </c>
      <c r="CC152" s="12">
        <f>IF(CH151&lt;1,"",(CH151*(CB152*30)/360))</f>
        <v>2986.0356485948387</v>
      </c>
      <c r="CD152" s="13">
        <f>IF(CH151&lt;1,"",$CE$9)</f>
        <v>3991.8149710750995</v>
      </c>
      <c r="CE152" s="12">
        <f>IF(CH151&lt;1,"",$CE$12)</f>
        <v>0</v>
      </c>
      <c r="CF152" s="12">
        <f>IF(CH151&lt;1,0,CF140)</f>
        <v>0</v>
      </c>
      <c r="CG152" s="12">
        <f>IF(CH151&lt;1,0,(CD152+CE152+CF152)-CC152)</f>
        <v>1005.7793224802608</v>
      </c>
      <c r="CH152" s="12">
        <f>IF(CH151-CG152&lt;1,0,CH151-CG152)</f>
        <v>510886.04615092062</v>
      </c>
    </row>
    <row r="153" spans="1:86" x14ac:dyDescent="0.25">
      <c r="A153" s="11">
        <f>IF(I152&lt;1,"",A152+1)</f>
        <v>119</v>
      </c>
      <c r="B153" s="10">
        <f>IF(I152&lt;1,"",$E$7)</f>
        <v>7.0000000000000007E-2</v>
      </c>
      <c r="C153" s="8">
        <f>IF(I152&lt;1,0,(I152*(B153*30)/360))</f>
        <v>55.607730661338429</v>
      </c>
      <c r="D153" s="9">
        <f>IF(I152 &gt; 1, IF(I152-D152&lt;1,(I152+C153),$E$9), 0)</f>
        <v>3991.8149710750995</v>
      </c>
      <c r="E153" s="8">
        <f>IF(D153&lt;I152,IF(I152&lt;1,"",$E$12),IF(D153&lt;E152,0,D153-(I152+C153)))</f>
        <v>3000</v>
      </c>
      <c r="F153" s="8"/>
      <c r="G153" s="8">
        <f>IF(I152&gt;1,IF(G141&gt;1,IF(I152&lt;$E$13,(I152-D153+C153),G141),0),0)</f>
        <v>0</v>
      </c>
      <c r="H153" s="8">
        <f>IF(I152&lt;1,0,IF((D153+E153+G153)-C153&gt;=(I152),(I152),(D153+E153+G153)-C153))</f>
        <v>6936.2072404137607</v>
      </c>
      <c r="I153" s="8">
        <f>IF(I152-H153&lt;1,0,I152-H153)</f>
        <v>2596.5465872442555</v>
      </c>
      <c r="J153" s="8"/>
      <c r="N153" s="5"/>
      <c r="AB153" s="2" t="s">
        <v>0</v>
      </c>
      <c r="CA153" s="1">
        <f>SUM(CA152+1)</f>
        <v>125</v>
      </c>
      <c r="CB153" s="14">
        <f>IF(CH152&lt;1,"",$CE$7)</f>
        <v>7.0000000000000007E-2</v>
      </c>
      <c r="CC153" s="12">
        <f>IF(CH152&lt;1,"",(CH152*(CB153*30)/360))</f>
        <v>2980.1686025470372</v>
      </c>
      <c r="CD153" s="13">
        <f>IF(CH152&lt;1,"",$CE$9)</f>
        <v>3991.8149710750995</v>
      </c>
      <c r="CE153" s="12">
        <f>IF(CH152&lt;1,"",$CE$12)</f>
        <v>0</v>
      </c>
      <c r="CF153" s="12">
        <f>IF(CH152&lt;1,0,CF141)</f>
        <v>0</v>
      </c>
      <c r="CG153" s="12">
        <f>IF(CH152&lt;1,0,(CD153+CE153+CF153)-CC153)</f>
        <v>1011.6463685280623</v>
      </c>
      <c r="CH153" s="12">
        <f>IF(CH152-CG153&lt;1,0,CH152-CG153)</f>
        <v>509874.39978239255</v>
      </c>
    </row>
    <row r="154" spans="1:86" x14ac:dyDescent="0.25">
      <c r="A154" s="11">
        <f>IF(I153&lt;1,"",A153+1)</f>
        <v>120</v>
      </c>
      <c r="B154" s="10">
        <f>IF(I153&lt;1,"",$E$7)</f>
        <v>7.0000000000000007E-2</v>
      </c>
      <c r="C154" s="8">
        <f>IF(I153&lt;1,0,(I153*(B154*30)/360))</f>
        <v>15.146521758924823</v>
      </c>
      <c r="D154" s="9">
        <f>IF(I153 &gt; 1, IF(I153-D153&lt;1,(I153+C154),$E$9), 0)</f>
        <v>2611.6931090031803</v>
      </c>
      <c r="E154" s="8">
        <f>IF(D154&lt;I153,IF(I153&lt;1,"",$E$12),IF(D154&lt;E153,0,D154-(I153+C154)))</f>
        <v>0</v>
      </c>
      <c r="F154" s="8"/>
      <c r="G154" s="8">
        <f>IF(I153&gt;1,IF(G142&gt;1,IF(I153&lt;$E$13,(I153-D154+C154),G142),0),0)</f>
        <v>0</v>
      </c>
      <c r="H154" s="8">
        <f>IF(I153&lt;1,0,IF((D154+E154+G154)-C154&gt;=(I153),(I153),(D154+E154+G154)-C154))</f>
        <v>2596.5465872442555</v>
      </c>
      <c r="I154" s="8">
        <f>IF(I153-H154&lt;1,0,I153-H154)</f>
        <v>0</v>
      </c>
      <c r="J154" s="8"/>
      <c r="N154" s="5">
        <v>10</v>
      </c>
      <c r="AB154" s="2" t="s">
        <v>0</v>
      </c>
      <c r="CA154" s="1">
        <f>SUM(CA153+1)</f>
        <v>126</v>
      </c>
      <c r="CB154" s="14">
        <f>IF(CH153&lt;1,"",$CE$7)</f>
        <v>7.0000000000000007E-2</v>
      </c>
      <c r="CC154" s="12">
        <f>IF(CH153&lt;1,"",(CH153*(CB154*30)/360))</f>
        <v>2974.2673320639569</v>
      </c>
      <c r="CD154" s="13">
        <f>IF(CH153&lt;1,"",$CE$9)</f>
        <v>3991.8149710750995</v>
      </c>
      <c r="CE154" s="12">
        <f>IF(CH153&lt;1,"",$CE$12)</f>
        <v>0</v>
      </c>
      <c r="CF154" s="12">
        <f>IF(CH153&lt;1,0,CF142)</f>
        <v>0</v>
      </c>
      <c r="CG154" s="12">
        <f>IF(CH153&lt;1,0,(CD154+CE154+CF154)-CC154)</f>
        <v>1017.5476390111426</v>
      </c>
      <c r="CH154" s="12">
        <f>IF(CH153-CG154&lt;1,0,CH153-CG154)</f>
        <v>508856.85214338143</v>
      </c>
    </row>
    <row r="155" spans="1:86" x14ac:dyDescent="0.25">
      <c r="A155" s="11" t="str">
        <f>IF(I154&lt;1,"",A154+1)</f>
        <v/>
      </c>
      <c r="B155" s="10" t="str">
        <f>IF(I154&lt;1,"",$E$7)</f>
        <v/>
      </c>
      <c r="C155" s="8">
        <f>IF(I154&lt;1,0,(I154*(B155*30)/360))</f>
        <v>0</v>
      </c>
      <c r="D155" s="9">
        <f>IF(I154 &gt; 1, IF(I154-D154&lt;1,(I154+C155),$E$9), 0)</f>
        <v>0</v>
      </c>
      <c r="E155" s="8">
        <f>IF(D155&lt;I154,IF(I154&lt;1,"",$E$12),IF(D155&lt;E154,0,D155-(I154+C155)))</f>
        <v>0</v>
      </c>
      <c r="F155" s="8"/>
      <c r="G155" s="8">
        <f>IF(I154&gt;1,IF(G143&gt;1,IF(I154&lt;$E$13,(I154-D155+C155),G143),0),0)</f>
        <v>0</v>
      </c>
      <c r="H155" s="8">
        <f>IF(I154&lt;1,0,IF((D155+E155+G155)-C155&gt;=(I154),(I154),(D155+E155+G155)-C155))</f>
        <v>0</v>
      </c>
      <c r="I155" s="8">
        <f>IF(I154-H155&lt;1,0,I154-H155)</f>
        <v>0</v>
      </c>
      <c r="J155" s="8"/>
      <c r="N155" s="5"/>
      <c r="AB155" s="2" t="s">
        <v>0</v>
      </c>
      <c r="CA155" s="1">
        <f>SUM(CA154+1)</f>
        <v>127</v>
      </c>
      <c r="CB155" s="14">
        <f>IF(CH154&lt;1,"",$CE$7)</f>
        <v>7.0000000000000007E-2</v>
      </c>
      <c r="CC155" s="12">
        <f>IF(CH154&lt;1,"",(CH154*(CB155*30)/360))</f>
        <v>2968.3316375030586</v>
      </c>
      <c r="CD155" s="13">
        <f>IF(CH154&lt;1,"",$CE$9)</f>
        <v>3991.8149710750995</v>
      </c>
      <c r="CE155" s="12">
        <f>IF(CH154&lt;1,"",$CE$12)</f>
        <v>0</v>
      </c>
      <c r="CF155" s="12">
        <f>IF(CH154&lt;1,0,CF143)</f>
        <v>0</v>
      </c>
      <c r="CG155" s="12">
        <f>IF(CH154&lt;1,0,(CD155+CE155+CF155)-CC155)</f>
        <v>1023.4833335720409</v>
      </c>
      <c r="CH155" s="12">
        <f>IF(CH154-CG155&lt;1,0,CH154-CG155)</f>
        <v>507833.36880980938</v>
      </c>
    </row>
    <row r="156" spans="1:86" x14ac:dyDescent="0.25">
      <c r="A156" s="11" t="str">
        <f>IF(I155&lt;1,"",A155+1)</f>
        <v/>
      </c>
      <c r="B156" s="10" t="str">
        <f>IF(I155&lt;1,"",$E$7)</f>
        <v/>
      </c>
      <c r="C156" s="8">
        <f>IF(I155&lt;1,0,(I155*(B156*30)/360))</f>
        <v>0</v>
      </c>
      <c r="D156" s="9">
        <f>IF(I155 &gt; 1, IF(I155-D155&lt;1,(I155+C156),$E$9), 0)</f>
        <v>0</v>
      </c>
      <c r="E156" s="8">
        <f>IF(D156&lt;I155,IF(I155&lt;1,"",$E$12),IF(D156&lt;E155,0,D156-(I155+C156)))</f>
        <v>0</v>
      </c>
      <c r="F156" s="8"/>
      <c r="G156" s="8">
        <f>IF(I155&gt;1,IF(G144&gt;1,IF(I155&lt;$E$13,(I155-D156+C156),G144),0),0)</f>
        <v>0</v>
      </c>
      <c r="H156" s="8">
        <f>IF(I155&lt;1,0,IF((D156+E156+G156)-C156&gt;=(I155),(I155),(D156+E156+G156)-C156))</f>
        <v>0</v>
      </c>
      <c r="I156" s="8">
        <f>IF(I155-H156&lt;1,0,I155-H156)</f>
        <v>0</v>
      </c>
      <c r="J156" s="8"/>
      <c r="N156" s="5"/>
      <c r="AB156" s="2" t="s">
        <v>0</v>
      </c>
      <c r="CA156" s="1">
        <f>SUM(CA155+1)</f>
        <v>128</v>
      </c>
      <c r="CB156" s="14">
        <f>IF(CH155&lt;1,"",$CE$7)</f>
        <v>7.0000000000000007E-2</v>
      </c>
      <c r="CC156" s="12">
        <f>IF(CH155&lt;1,"",(CH155*(CB156*30)/360))</f>
        <v>2962.3613180572211</v>
      </c>
      <c r="CD156" s="13">
        <f>IF(CH155&lt;1,"",$CE$9)</f>
        <v>3991.8149710750995</v>
      </c>
      <c r="CE156" s="12">
        <f>IF(CH155&lt;1,"",$CE$12)</f>
        <v>0</v>
      </c>
      <c r="CF156" s="12">
        <f>IF(CH155&lt;1,0,CF144)</f>
        <v>0</v>
      </c>
      <c r="CG156" s="12">
        <f>IF(CH155&lt;1,0,(CD156+CE156+CF156)-CC156)</f>
        <v>1029.4536530178784</v>
      </c>
      <c r="CH156" s="12">
        <f>IF(CH155-CG156&lt;1,0,CH155-CG156)</f>
        <v>506803.91515679151</v>
      </c>
    </row>
    <row r="157" spans="1:86" x14ac:dyDescent="0.25">
      <c r="A157" s="11" t="str">
        <f>IF(I156&lt;1,"",A156+1)</f>
        <v/>
      </c>
      <c r="B157" s="10" t="str">
        <f>IF(I156&lt;1,"",$E$7)</f>
        <v/>
      </c>
      <c r="C157" s="8">
        <f>IF(I156&lt;1,0,(I156*(B157*30)/360))</f>
        <v>0</v>
      </c>
      <c r="D157" s="9">
        <f>IF(I156 &gt; 1, IF(I156-D156&lt;1,(I156+C157),$E$9), 0)</f>
        <v>0</v>
      </c>
      <c r="E157" s="8">
        <f>IF(D157&lt;I156,IF(I156&lt;1,"",$E$12),IF(D157&lt;E156,0,D157-(I156+C157)))</f>
        <v>0</v>
      </c>
      <c r="F157" s="8"/>
      <c r="G157" s="8">
        <f>IF(I156&gt;1,IF(G145&gt;1,IF(I156&lt;$E$13,(I156-D157+C157),G145),0),0)</f>
        <v>0</v>
      </c>
      <c r="H157" s="8">
        <f>IF(I156&lt;1,0,IF((D157+E157+G157)-C157&gt;=(I156),(I156),(D157+E157+G157)-C157))</f>
        <v>0</v>
      </c>
      <c r="I157" s="8">
        <f>IF(I156-H157&lt;1,0,I156-H157)</f>
        <v>0</v>
      </c>
      <c r="J157" s="8"/>
      <c r="N157" s="5"/>
      <c r="AB157" s="2" t="s">
        <v>0</v>
      </c>
      <c r="CA157" s="1">
        <f>SUM(CA156+1)</f>
        <v>129</v>
      </c>
      <c r="CB157" s="14">
        <f>IF(CH156&lt;1,"",$CE$7)</f>
        <v>7.0000000000000007E-2</v>
      </c>
      <c r="CC157" s="12">
        <f>IF(CH156&lt;1,"",(CH156*(CB157*30)/360))</f>
        <v>2956.3561717479511</v>
      </c>
      <c r="CD157" s="13">
        <f>IF(CH156&lt;1,"",$CE$9)</f>
        <v>3991.8149710750995</v>
      </c>
      <c r="CE157" s="12">
        <f>IF(CH156&lt;1,"",$CE$12)</f>
        <v>0</v>
      </c>
      <c r="CF157" s="12">
        <f>IF(CH156&lt;1,0,CF145)</f>
        <v>0</v>
      </c>
      <c r="CG157" s="12">
        <f>IF(CH156&lt;1,0,(CD157+CE157+CF157)-CC157)</f>
        <v>1035.4587993271484</v>
      </c>
      <c r="CH157" s="12">
        <f>IF(CH156-CG157&lt;1,0,CH156-CG157)</f>
        <v>505768.45635746437</v>
      </c>
    </row>
    <row r="158" spans="1:86" x14ac:dyDescent="0.25">
      <c r="A158" s="11" t="str">
        <f>IF(I157&lt;1,"",A157+1)</f>
        <v/>
      </c>
      <c r="B158" s="10" t="str">
        <f>IF(I157&lt;1,"",$E$7)</f>
        <v/>
      </c>
      <c r="C158" s="8">
        <f>IF(I157&lt;1,0,(I157*(B158*30)/360))</f>
        <v>0</v>
      </c>
      <c r="D158" s="9">
        <f>IF(I157 &gt; 1, IF(I157-D157&lt;1,(I157+C158),$E$9), 0)</f>
        <v>0</v>
      </c>
      <c r="E158" s="8">
        <f>IF(D158&lt;I157,IF(I157&lt;1,"",$E$12),IF(D158&lt;E157,0,D158-(I157+C158)))</f>
        <v>0</v>
      </c>
      <c r="F158" s="8"/>
      <c r="G158" s="8">
        <f>IF(I157&gt;1,IF(G146&gt;1,IF(I157&lt;$E$13,(I157-D158+C158),G146),0),0)</f>
        <v>0</v>
      </c>
      <c r="H158" s="8">
        <f>IF(I157&lt;1,0,IF((D158+E158+G158)-C158&gt;=(I157),(I157),(D158+E158+G158)-C158))</f>
        <v>0</v>
      </c>
      <c r="I158" s="8">
        <f>IF(I157-H158&lt;1,0,I157-H158)</f>
        <v>0</v>
      </c>
      <c r="J158" s="8"/>
      <c r="N158" s="5"/>
      <c r="AB158" s="2" t="s">
        <v>0</v>
      </c>
      <c r="CA158" s="1">
        <f>SUM(CA157+1)</f>
        <v>130</v>
      </c>
      <c r="CB158" s="14">
        <f>IF(CH157&lt;1,"",$CE$7)</f>
        <v>7.0000000000000007E-2</v>
      </c>
      <c r="CC158" s="12">
        <f>IF(CH157&lt;1,"",(CH157*(CB158*30)/360))</f>
        <v>2950.3159954185421</v>
      </c>
      <c r="CD158" s="13">
        <f>IF(CH157&lt;1,"",$CE$9)</f>
        <v>3991.8149710750995</v>
      </c>
      <c r="CE158" s="12">
        <f>IF(CH157&lt;1,"",$CE$12)</f>
        <v>0</v>
      </c>
      <c r="CF158" s="12">
        <f>IF(CH157&lt;1,0,CF146)</f>
        <v>0</v>
      </c>
      <c r="CG158" s="12">
        <f>IF(CH157&lt;1,0,(CD158+CE158+CF158)-CC158)</f>
        <v>1041.4989756565574</v>
      </c>
      <c r="CH158" s="12">
        <f>IF(CH157-CG158&lt;1,0,CH157-CG158)</f>
        <v>504726.95738180779</v>
      </c>
    </row>
    <row r="159" spans="1:86" x14ac:dyDescent="0.25">
      <c r="A159" s="11" t="str">
        <f>IF(I158&lt;1,"",A158+1)</f>
        <v/>
      </c>
      <c r="B159" s="10" t="str">
        <f>IF(I158&lt;1,"",$E$7)</f>
        <v/>
      </c>
      <c r="C159" s="8">
        <f>IF(I158&lt;1,0,(I158*(B159*30)/360))</f>
        <v>0</v>
      </c>
      <c r="D159" s="9">
        <f>IF(I158 &gt; 1, IF(I158-D158&lt;1,(I158+C159),$E$9), 0)</f>
        <v>0</v>
      </c>
      <c r="E159" s="8">
        <f>IF(D159&lt;I158,IF(I158&lt;1,"",$E$12),IF(D159&lt;E158,0,D159-(I158+C159)))</f>
        <v>0</v>
      </c>
      <c r="F159" s="8"/>
      <c r="G159" s="8">
        <f>IF(I158&gt;1,IF(G147&gt;1,IF(I158&lt;$E$13,(I158-D159+C159),G147),0),0)</f>
        <v>0</v>
      </c>
      <c r="H159" s="8">
        <f>IF(I158&lt;1,0,IF((D159+E159+G159)-C159&gt;=(I158),(I158),(D159+E159+G159)-C159))</f>
        <v>0</v>
      </c>
      <c r="I159" s="8">
        <f>IF(I158-H159&lt;1,0,I158-H159)</f>
        <v>0</v>
      </c>
      <c r="J159" s="8"/>
      <c r="N159" s="5"/>
      <c r="AB159" s="2" t="s">
        <v>0</v>
      </c>
      <c r="CA159" s="1">
        <f>SUM(CA158+1)</f>
        <v>131</v>
      </c>
      <c r="CB159" s="14">
        <f>IF(CH158&lt;1,"",$CE$7)</f>
        <v>7.0000000000000007E-2</v>
      </c>
      <c r="CC159" s="12">
        <f>IF(CH158&lt;1,"",(CH158*(CB159*30)/360))</f>
        <v>2944.2405847272125</v>
      </c>
      <c r="CD159" s="13">
        <f>IF(CH158&lt;1,"",$CE$9)</f>
        <v>3991.8149710750995</v>
      </c>
      <c r="CE159" s="12">
        <f>IF(CH158&lt;1,"",$CE$12)</f>
        <v>0</v>
      </c>
      <c r="CF159" s="12">
        <f>IF(CH158&lt;1,0,CF147)</f>
        <v>0</v>
      </c>
      <c r="CG159" s="12">
        <f>IF(CH158&lt;1,0,(CD159+CE159+CF159)-CC159)</f>
        <v>1047.574386347887</v>
      </c>
      <c r="CH159" s="12">
        <f>IF(CH158-CG159&lt;1,0,CH158-CG159)</f>
        <v>503679.38299545989</v>
      </c>
    </row>
    <row r="160" spans="1:86" x14ac:dyDescent="0.25">
      <c r="A160" s="11" t="str">
        <f>IF(I159&lt;1,"",A159+1)</f>
        <v/>
      </c>
      <c r="B160" s="10" t="str">
        <f>IF(I159&lt;1,"",$E$7)</f>
        <v/>
      </c>
      <c r="C160" s="8">
        <f>IF(I159&lt;1,0,(I159*(B160*30)/360))</f>
        <v>0</v>
      </c>
      <c r="D160" s="9">
        <f>IF(I159 &gt; 1, IF(I159-D159&lt;1,(I159+C160),$E$9), 0)</f>
        <v>0</v>
      </c>
      <c r="E160" s="8">
        <f>IF(D160&lt;I159,IF(I159&lt;1,"",$E$12),IF(D160&lt;E159,0,D160-(I159+C160)))</f>
        <v>0</v>
      </c>
      <c r="F160" s="8"/>
      <c r="G160" s="8">
        <f>IF(I159&gt;1,IF(G148&gt;1,IF(I159&lt;$E$13,(I159-D160+C160),G148),0),0)</f>
        <v>0</v>
      </c>
      <c r="H160" s="8">
        <f>IF(I159&lt;1,0,IF((D160+E160+G160)-C160&gt;=(I159),(I159),(D160+E160+G160)-C160))</f>
        <v>0</v>
      </c>
      <c r="I160" s="8">
        <f>IF(I159-H160&lt;1,0,I159-H160)</f>
        <v>0</v>
      </c>
      <c r="J160" s="8"/>
      <c r="N160" s="5"/>
      <c r="AB160" s="2" t="s">
        <v>0</v>
      </c>
      <c r="CA160" s="1">
        <f>SUM(CA159+1)</f>
        <v>132</v>
      </c>
      <c r="CB160" s="14">
        <f>IF(CH159&lt;1,"",$CE$7)</f>
        <v>7.0000000000000007E-2</v>
      </c>
      <c r="CC160" s="12">
        <f>IF(CH159&lt;1,"",(CH159*(CB160*30)/360))</f>
        <v>2938.1297341401832</v>
      </c>
      <c r="CD160" s="13">
        <f>IF(CH159&lt;1,"",$CE$9)</f>
        <v>3991.8149710750995</v>
      </c>
      <c r="CE160" s="12">
        <f>IF(CH159&lt;1,"",$CE$12)</f>
        <v>0</v>
      </c>
      <c r="CF160" s="12">
        <f>IF(CH159&lt;1,0,CF148)</f>
        <v>0</v>
      </c>
      <c r="CG160" s="12">
        <f>IF(CH159&lt;1,0,(CD160+CE160+CF160)-CC160)</f>
        <v>1053.6852369349162</v>
      </c>
      <c r="CH160" s="12">
        <f>IF(CH159-CG160&lt;1,0,CH159-CG160)</f>
        <v>502625.69775852497</v>
      </c>
    </row>
    <row r="161" spans="1:86" x14ac:dyDescent="0.25">
      <c r="A161" s="11" t="str">
        <f>IF(I160&lt;1,"",A160+1)</f>
        <v/>
      </c>
      <c r="B161" s="10" t="str">
        <f>IF(I160&lt;1,"",$E$7)</f>
        <v/>
      </c>
      <c r="C161" s="8">
        <f>IF(I160&lt;1,0,(I160*(B161*30)/360))</f>
        <v>0</v>
      </c>
      <c r="D161" s="9">
        <f>IF(I160 &gt; 1, IF(I160-D160&lt;1,(I160+C161),$E$9), 0)</f>
        <v>0</v>
      </c>
      <c r="E161" s="8">
        <f>IF(D161&lt;I160,IF(I160&lt;1,"",$E$12),IF(D161&lt;E160,0,D161-(I160+C161)))</f>
        <v>0</v>
      </c>
      <c r="F161" s="8"/>
      <c r="G161" s="8">
        <f>IF(I160&gt;1,IF(G149&gt;1,IF(I160&lt;$E$13,(I160-D161+C161),G149),0),0)</f>
        <v>0</v>
      </c>
      <c r="H161" s="8">
        <f>IF(I160&lt;1,0,IF((D161+E161+G161)-C161&gt;=(I160),(I160),(D161+E161+G161)-C161))</f>
        <v>0</v>
      </c>
      <c r="I161" s="8">
        <f>IF(I160-H161&lt;1,0,I160-H161)</f>
        <v>0</v>
      </c>
      <c r="J161" s="8"/>
      <c r="N161" s="5"/>
      <c r="AB161" s="2" t="s">
        <v>0</v>
      </c>
      <c r="CA161" s="1">
        <f>SUM(CA160+1)</f>
        <v>133</v>
      </c>
      <c r="CB161" s="14">
        <f>IF(CH160&lt;1,"",$CE$7)</f>
        <v>7.0000000000000007E-2</v>
      </c>
      <c r="CC161" s="12">
        <f>IF(CH160&lt;1,"",(CH160*(CB161*30)/360))</f>
        <v>2931.9832369247288</v>
      </c>
      <c r="CD161" s="13">
        <f>IF(CH160&lt;1,"",$CE$9)</f>
        <v>3991.8149710750995</v>
      </c>
      <c r="CE161" s="12">
        <f>IF(CH160&lt;1,"",$CE$12)</f>
        <v>0</v>
      </c>
      <c r="CF161" s="12">
        <f>IF(CH160&lt;1,0,CF149)</f>
        <v>0</v>
      </c>
      <c r="CG161" s="12">
        <f>IF(CH160&lt;1,0,(CD161+CE161+CF161)-CC161)</f>
        <v>1059.8317341503707</v>
      </c>
      <c r="CH161" s="12">
        <f>IF(CH160-CG161&lt;1,0,CH160-CG161)</f>
        <v>501565.86602437461</v>
      </c>
    </row>
    <row r="162" spans="1:86" x14ac:dyDescent="0.25">
      <c r="A162" s="11" t="str">
        <f>IF(I161&lt;1,"",A161+1)</f>
        <v/>
      </c>
      <c r="B162" s="10" t="str">
        <f>IF(I161&lt;1,"",$E$7)</f>
        <v/>
      </c>
      <c r="C162" s="8">
        <f>IF(I161&lt;1,0,(I161*(B162*30)/360))</f>
        <v>0</v>
      </c>
      <c r="D162" s="9">
        <f>IF(I161 &gt; 1, IF(I161-D161&lt;1,(I161+C162),$E$9), 0)</f>
        <v>0</v>
      </c>
      <c r="E162" s="8">
        <f>IF(D162&lt;I161,IF(I161&lt;1,"",$E$12),IF(D162&lt;E161,0,D162-(I161+C162)))</f>
        <v>0</v>
      </c>
      <c r="F162" s="8"/>
      <c r="G162" s="8">
        <f>IF(I161&gt;1,IF(G150&gt;1,IF(I161&lt;$E$13,(I161-D162+C162),G150),0),0)</f>
        <v>0</v>
      </c>
      <c r="H162" s="8">
        <f>IF(I161&lt;1,0,IF((D162+E162+G162)-C162&gt;=(I161),(I161),(D162+E162+G162)-C162))</f>
        <v>0</v>
      </c>
      <c r="I162" s="8">
        <f>IF(I161-H162&lt;1,0,I161-H162)</f>
        <v>0</v>
      </c>
      <c r="J162" s="8"/>
      <c r="N162" s="5"/>
      <c r="AB162" s="2" t="s">
        <v>0</v>
      </c>
      <c r="CA162" s="1">
        <f>SUM(CA161+1)</f>
        <v>134</v>
      </c>
      <c r="CB162" s="14">
        <f>IF(CH161&lt;1,"",$CE$7)</f>
        <v>7.0000000000000007E-2</v>
      </c>
      <c r="CC162" s="12">
        <f>IF(CH161&lt;1,"",(CH161*(CB162*30)/360))</f>
        <v>2925.8008851421855</v>
      </c>
      <c r="CD162" s="13">
        <f>IF(CH161&lt;1,"",$CE$9)</f>
        <v>3991.8149710750995</v>
      </c>
      <c r="CE162" s="12">
        <f>IF(CH161&lt;1,"",$CE$12)</f>
        <v>0</v>
      </c>
      <c r="CF162" s="12">
        <f>IF(CH161&lt;1,0,CF150)</f>
        <v>0</v>
      </c>
      <c r="CG162" s="12">
        <f>IF(CH161&lt;1,0,(CD162+CE162+CF162)-CC162)</f>
        <v>1066.014085932914</v>
      </c>
      <c r="CH162" s="12">
        <f>IF(CH161-CG162&lt;1,0,CH161-CG162)</f>
        <v>500499.85193844169</v>
      </c>
    </row>
    <row r="163" spans="1:86" x14ac:dyDescent="0.25">
      <c r="A163" s="11" t="str">
        <f>IF(I162&lt;1,"",A162+1)</f>
        <v/>
      </c>
      <c r="B163" s="10" t="str">
        <f>IF(I162&lt;1,"",$E$7)</f>
        <v/>
      </c>
      <c r="C163" s="8">
        <f>IF(I162&lt;1,0,(I162*(B163*30)/360))</f>
        <v>0</v>
      </c>
      <c r="D163" s="9">
        <f>IF(I162 &gt; 1, IF(I162-D162&lt;1,(I162+C163),$E$9), 0)</f>
        <v>0</v>
      </c>
      <c r="E163" s="8">
        <f>IF(D163&lt;I162,IF(I162&lt;1,"",$E$12),IF(D163&lt;E162,0,D163-(I162+C163)))</f>
        <v>0</v>
      </c>
      <c r="F163" s="8"/>
      <c r="G163" s="8">
        <f>IF(I162&gt;1,IF(G151&gt;1,IF(I162&lt;$E$13,(I162-D163+C163),G151),0),0)</f>
        <v>0</v>
      </c>
      <c r="H163" s="8">
        <f>IF(I162&lt;1,0,IF((D163+E163+G163)-C163&gt;=(I162),(I162),(D163+E163+G163)-C163))</f>
        <v>0</v>
      </c>
      <c r="I163" s="8">
        <f>IF(I162-H163&lt;1,0,I162-H163)</f>
        <v>0</v>
      </c>
      <c r="J163" s="8"/>
      <c r="N163" s="5"/>
      <c r="AB163" s="2" t="s">
        <v>0</v>
      </c>
      <c r="CA163" s="1">
        <f>SUM(CA162+1)</f>
        <v>135</v>
      </c>
      <c r="CB163" s="14">
        <f>IF(CH162&lt;1,"",$CE$7)</f>
        <v>7.0000000000000007E-2</v>
      </c>
      <c r="CC163" s="12">
        <f>IF(CH162&lt;1,"",(CH162*(CB163*30)/360))</f>
        <v>2919.5824696409104</v>
      </c>
      <c r="CD163" s="13">
        <f>IF(CH162&lt;1,"",$CE$9)</f>
        <v>3991.8149710750995</v>
      </c>
      <c r="CE163" s="12">
        <f>IF(CH162&lt;1,"",$CE$12)</f>
        <v>0</v>
      </c>
      <c r="CF163" s="12">
        <f>IF(CH162&lt;1,0,CF151)</f>
        <v>0</v>
      </c>
      <c r="CG163" s="12">
        <f>IF(CH162&lt;1,0,(CD163+CE163+CF163)-CC163)</f>
        <v>1072.2325014341891</v>
      </c>
      <c r="CH163" s="12">
        <f>IF(CH162-CG163&lt;1,0,CH162-CG163)</f>
        <v>499427.61943700752</v>
      </c>
    </row>
    <row r="164" spans="1:86" x14ac:dyDescent="0.25">
      <c r="A164" s="11" t="str">
        <f>IF(I163&lt;1,"",A163+1)</f>
        <v/>
      </c>
      <c r="B164" s="10" t="str">
        <f>IF(I163&lt;1,"",$E$7)</f>
        <v/>
      </c>
      <c r="C164" s="8">
        <f>IF(I163&lt;1,0,(I163*(B164*30)/360))</f>
        <v>0</v>
      </c>
      <c r="D164" s="9">
        <f>IF(I163 &gt; 1, IF(I163-D163&lt;1,(I163+C164),$E$9), 0)</f>
        <v>0</v>
      </c>
      <c r="E164" s="8">
        <f>IF(D164&lt;I163,IF(I163&lt;1,"",$E$12),IF(D164&lt;E163,0,D164-(I163+C164)))</f>
        <v>0</v>
      </c>
      <c r="F164" s="8"/>
      <c r="G164" s="8">
        <f>IF(I163&gt;1,IF(G152&gt;1,IF(I163&lt;$E$13,(I163-D164+C164),G152),0),0)</f>
        <v>0</v>
      </c>
      <c r="H164" s="8">
        <f>IF(I163&lt;1,0,IF((D164+E164+G164)-C164&gt;=(I163),(I163),(D164+E164+G164)-C164))</f>
        <v>0</v>
      </c>
      <c r="I164" s="8">
        <f>IF(I163-H164&lt;1,0,I163-H164)</f>
        <v>0</v>
      </c>
      <c r="J164" s="8"/>
      <c r="N164" s="5"/>
      <c r="AB164" s="2" t="s">
        <v>0</v>
      </c>
      <c r="CA164" s="1">
        <f>SUM(CA163+1)</f>
        <v>136</v>
      </c>
      <c r="CB164" s="14">
        <f>IF(CH163&lt;1,"",$CE$7)</f>
        <v>7.0000000000000007E-2</v>
      </c>
      <c r="CC164" s="12">
        <f>IF(CH163&lt;1,"",(CH163*(CB164*30)/360))</f>
        <v>2913.327780049211</v>
      </c>
      <c r="CD164" s="13">
        <f>IF(CH163&lt;1,"",$CE$9)</f>
        <v>3991.8149710750995</v>
      </c>
      <c r="CE164" s="12">
        <f>IF(CH163&lt;1,"",$CE$12)</f>
        <v>0</v>
      </c>
      <c r="CF164" s="12">
        <f>IF(CH163&lt;1,0,CF152)</f>
        <v>0</v>
      </c>
      <c r="CG164" s="12">
        <f>IF(CH163&lt;1,0,(CD164+CE164+CF164)-CC164)</f>
        <v>1078.4871910258885</v>
      </c>
      <c r="CH164" s="12">
        <f>IF(CH163-CG164&lt;1,0,CH163-CG164)</f>
        <v>498349.13224598166</v>
      </c>
    </row>
    <row r="165" spans="1:86" x14ac:dyDescent="0.25">
      <c r="A165" s="11" t="str">
        <f>IF(I164&lt;1,"",A164+1)</f>
        <v/>
      </c>
      <c r="B165" s="10" t="str">
        <f>IF(I164&lt;1,"",$E$7)</f>
        <v/>
      </c>
      <c r="C165" s="8">
        <f>IF(I164&lt;1,0,(I164*(B165*30)/360))</f>
        <v>0</v>
      </c>
      <c r="D165" s="9">
        <f>IF(I164 &gt; 1, IF(I164-D164&lt;1,(I164+C165),$E$9), 0)</f>
        <v>0</v>
      </c>
      <c r="E165" s="8">
        <f>IF(D165&lt;I164,IF(I164&lt;1,"",$E$12),IF(D165&lt;E164,0,D165-(I164+C165)))</f>
        <v>0</v>
      </c>
      <c r="F165" s="8"/>
      <c r="G165" s="8">
        <f>IF(I164&gt;1,IF(G153&gt;1,IF(I164&lt;$E$13,(I164-D165+C165),G153),0),0)</f>
        <v>0</v>
      </c>
      <c r="H165" s="8">
        <f>IF(I164&lt;1,0,IF((D165+E165+G165)-C165&gt;=(I164),(I164),(D165+E165+G165)-C165))</f>
        <v>0</v>
      </c>
      <c r="I165" s="8">
        <f>IF(I164-H165&lt;1,0,I164-H165)</f>
        <v>0</v>
      </c>
      <c r="J165" s="8"/>
      <c r="N165" s="5"/>
      <c r="AB165" s="2" t="s">
        <v>0</v>
      </c>
      <c r="CA165" s="1">
        <f>SUM(CA164+1)</f>
        <v>137</v>
      </c>
      <c r="CB165" s="14">
        <f>IF(CH164&lt;1,"",$CE$7)</f>
        <v>7.0000000000000007E-2</v>
      </c>
      <c r="CC165" s="12">
        <f>IF(CH164&lt;1,"",(CH164*(CB165*30)/360))</f>
        <v>2907.0366047682264</v>
      </c>
      <c r="CD165" s="13">
        <f>IF(CH164&lt;1,"",$CE$9)</f>
        <v>3991.8149710750995</v>
      </c>
      <c r="CE165" s="12">
        <f>IF(CH164&lt;1,"",$CE$12)</f>
        <v>0</v>
      </c>
      <c r="CF165" s="12">
        <f>IF(CH164&lt;1,0,CF153)</f>
        <v>0</v>
      </c>
      <c r="CG165" s="12">
        <f>IF(CH164&lt;1,0,(CD165+CE165+CF165)-CC165)</f>
        <v>1084.7783663068731</v>
      </c>
      <c r="CH165" s="12">
        <f>IF(CH164-CG165&lt;1,0,CH164-CG165)</f>
        <v>497264.3538796748</v>
      </c>
    </row>
    <row r="166" spans="1:86" x14ac:dyDescent="0.25">
      <c r="A166" s="11" t="str">
        <f>IF(I165&lt;1,"",A165+1)</f>
        <v/>
      </c>
      <c r="B166" s="10" t="str">
        <f>IF(I165&lt;1,"",$E$7)</f>
        <v/>
      </c>
      <c r="C166" s="8">
        <f>IF(I165&lt;1,0,(I165*(B166*30)/360))</f>
        <v>0</v>
      </c>
      <c r="D166" s="9">
        <f>IF(I165 &gt; 1, IF(I165-D165&lt;1,(I165+C166),$E$9), 0)</f>
        <v>0</v>
      </c>
      <c r="E166" s="8">
        <f>IF(D166&lt;I165,IF(I165&lt;1,"",$E$12),IF(D166&lt;E165,0,D166-(I165+C166)))</f>
        <v>0</v>
      </c>
      <c r="F166" s="8"/>
      <c r="G166" s="8">
        <f>IF(I165&gt;1,IF(G154&gt;1,IF(I165&lt;$E$13,(I165-D166+C166),G154),0),0)</f>
        <v>0</v>
      </c>
      <c r="H166" s="8">
        <f>IF(I165&lt;1,0,IF((D166+E166+G166)-C166&gt;=(I165),(I165),(D166+E166+G166)-C166))</f>
        <v>0</v>
      </c>
      <c r="I166" s="8">
        <f>IF(I165-H166&lt;1,0,I165-H166)</f>
        <v>0</v>
      </c>
      <c r="J166" s="8"/>
      <c r="N166" s="5" t="s">
        <v>0</v>
      </c>
      <c r="AB166" s="2" t="s">
        <v>0</v>
      </c>
      <c r="CA166" s="1">
        <f>SUM(CA165+1)</f>
        <v>138</v>
      </c>
      <c r="CB166" s="14">
        <f>IF(CH165&lt;1,"",$CE$7)</f>
        <v>7.0000000000000007E-2</v>
      </c>
      <c r="CC166" s="12">
        <f>IF(CH165&lt;1,"",(CH165*(CB166*30)/360))</f>
        <v>2900.7087309647695</v>
      </c>
      <c r="CD166" s="13">
        <f>IF(CH165&lt;1,"",$CE$9)</f>
        <v>3991.8149710750995</v>
      </c>
      <c r="CE166" s="12">
        <f>IF(CH165&lt;1,"",$CE$12)</f>
        <v>0</v>
      </c>
      <c r="CF166" s="12">
        <f>IF(CH165&lt;1,0,CF154)</f>
        <v>0</v>
      </c>
      <c r="CG166" s="12">
        <f>IF(CH165&lt;1,0,(CD166+CE166+CF166)-CC166)</f>
        <v>1091.10624011033</v>
      </c>
      <c r="CH166" s="12">
        <f>IF(CH165-CG166&lt;1,0,CH165-CG166)</f>
        <v>496173.24763956445</v>
      </c>
    </row>
    <row r="167" spans="1:86" x14ac:dyDescent="0.25">
      <c r="A167" s="11" t="str">
        <f>IF(I166&lt;1,"",A166+1)</f>
        <v/>
      </c>
      <c r="B167" s="10" t="str">
        <f>IF(I166&lt;1,"",$E$7)</f>
        <v/>
      </c>
      <c r="C167" s="8">
        <f>IF(I166&lt;1,0,(I166*(B167*30)/360))</f>
        <v>0</v>
      </c>
      <c r="D167" s="9">
        <f>IF(I166 &gt; 1, IF(I166-D166&lt;1,(I166+C167),$E$9), 0)</f>
        <v>0</v>
      </c>
      <c r="E167" s="8">
        <f>IF(D167&lt;I166,IF(I166&lt;1,"",$E$12),IF(D167&lt;E166,0,D167-(I166+C167)))</f>
        <v>0</v>
      </c>
      <c r="F167" s="8"/>
      <c r="G167" s="8">
        <f>IF(I166&gt;1,IF(G155&gt;1,IF(I166&lt;$E$13,(I166-D167+C167),G155),0),0)</f>
        <v>0</v>
      </c>
      <c r="H167" s="8">
        <f>IF(I166&lt;1,0,IF((D167+E167+G167)-C167&gt;=(I166),(I166),(D167+E167+G167)-C167))</f>
        <v>0</v>
      </c>
      <c r="I167" s="8">
        <f>IF(I166-H167&lt;1,0,I166-H167)</f>
        <v>0</v>
      </c>
      <c r="J167" s="8"/>
      <c r="N167" s="5"/>
      <c r="AB167" s="2" t="s">
        <v>0</v>
      </c>
      <c r="CA167" s="1">
        <f>SUM(CA166+1)</f>
        <v>139</v>
      </c>
      <c r="CB167" s="14">
        <f>IF(CH166&lt;1,"",$CE$7)</f>
        <v>7.0000000000000007E-2</v>
      </c>
      <c r="CC167" s="12">
        <f>IF(CH166&lt;1,"",(CH166*(CB167*30)/360))</f>
        <v>2894.3439445641261</v>
      </c>
      <c r="CD167" s="13">
        <f>IF(CH166&lt;1,"",$CE$9)</f>
        <v>3991.8149710750995</v>
      </c>
      <c r="CE167" s="12">
        <f>IF(CH166&lt;1,"",$CE$12)</f>
        <v>0</v>
      </c>
      <c r="CF167" s="12">
        <f>IF(CH166&lt;1,0,CF155)</f>
        <v>0</v>
      </c>
      <c r="CG167" s="12">
        <f>IF(CH166&lt;1,0,(CD167+CE167+CF167)-CC167)</f>
        <v>1097.4710265109734</v>
      </c>
      <c r="CH167" s="12">
        <f>IF(CH166-CG167&lt;1,0,CH166-CG167)</f>
        <v>495075.77661305346</v>
      </c>
    </row>
    <row r="168" spans="1:86" x14ac:dyDescent="0.25">
      <c r="A168" s="11" t="str">
        <f>IF(I167&lt;1,"",A167+1)</f>
        <v/>
      </c>
      <c r="B168" s="10" t="str">
        <f>IF(I167&lt;1,"",$E$7)</f>
        <v/>
      </c>
      <c r="C168" s="8">
        <f>IF(I167&lt;1,0,(I167*(B168*30)/360))</f>
        <v>0</v>
      </c>
      <c r="D168" s="9">
        <f>IF(I167 &gt; 1, IF(I167-D167&lt;1,(I167+C168),$E$9), 0)</f>
        <v>0</v>
      </c>
      <c r="E168" s="8">
        <f>IF(D168&lt;I167,IF(I167&lt;1,"",$E$12),IF(D168&lt;E167,0,D168-(I167+C168)))</f>
        <v>0</v>
      </c>
      <c r="F168" s="8"/>
      <c r="G168" s="8">
        <f>IF(I167&gt;1,IF(G156&gt;1,IF(I167&lt;$E$13,(I167-D168+C168),G156),0),0)</f>
        <v>0</v>
      </c>
      <c r="H168" s="8">
        <f>IF(I167&lt;1,0,IF((D168+E168+G168)-C168&gt;=(I167),(I167),(D168+E168+G168)-C168))</f>
        <v>0</v>
      </c>
      <c r="I168" s="8">
        <f>IF(I167-H168&lt;1,0,I167-H168)</f>
        <v>0</v>
      </c>
      <c r="J168" s="8"/>
      <c r="N168" s="5"/>
      <c r="AB168" s="2" t="s">
        <v>0</v>
      </c>
      <c r="CA168" s="1">
        <f>SUM(CA167+1)</f>
        <v>140</v>
      </c>
      <c r="CB168" s="14">
        <f>IF(CH167&lt;1,"",$CE$7)</f>
        <v>7.0000000000000007E-2</v>
      </c>
      <c r="CC168" s="12">
        <f>IF(CH167&lt;1,"",(CH167*(CB168*30)/360))</f>
        <v>2887.9420302428121</v>
      </c>
      <c r="CD168" s="13">
        <f>IF(CH167&lt;1,"",$CE$9)</f>
        <v>3991.8149710750995</v>
      </c>
      <c r="CE168" s="12">
        <f>IF(CH167&lt;1,"",$CE$12)</f>
        <v>0</v>
      </c>
      <c r="CF168" s="12">
        <f>IF(CH167&lt;1,0,CF156)</f>
        <v>0</v>
      </c>
      <c r="CG168" s="12">
        <f>IF(CH167&lt;1,0,(CD168+CE168+CF168)-CC168)</f>
        <v>1103.8729408322874</v>
      </c>
      <c r="CH168" s="12">
        <f>IF(CH167-CG168&lt;1,0,CH167-CG168)</f>
        <v>493971.90367222117</v>
      </c>
    </row>
    <row r="169" spans="1:86" x14ac:dyDescent="0.25">
      <c r="A169" s="11" t="str">
        <f>IF(I168&lt;1,"",A168+1)</f>
        <v/>
      </c>
      <c r="B169" s="10" t="str">
        <f>IF(I168&lt;1,"",$E$7)</f>
        <v/>
      </c>
      <c r="C169" s="8">
        <f>IF(I168&lt;1,0,(I168*(B169*30)/360))</f>
        <v>0</v>
      </c>
      <c r="D169" s="9">
        <f>IF(I168 &gt; 1, IF(I168-D168&lt;1,(I168+C169),$E$9), 0)</f>
        <v>0</v>
      </c>
      <c r="E169" s="8">
        <f>IF(D169&lt;I168,IF(I168&lt;1,"",$E$12),IF(D169&lt;E168,0,D169-(I168+C169)))</f>
        <v>0</v>
      </c>
      <c r="F169" s="8"/>
      <c r="G169" s="8">
        <f>IF(I168&gt;1,IF(G157&gt;1,IF(I168&lt;$E$13,(I168-D169+C169),G157),0),0)</f>
        <v>0</v>
      </c>
      <c r="H169" s="8">
        <f>IF(I168&lt;1,0,IF((D169+E169+G169)-C169&gt;=(I168),(I168),(D169+E169+G169)-C169))</f>
        <v>0</v>
      </c>
      <c r="I169" s="8">
        <f>IF(I168-H169&lt;1,0,I168-H169)</f>
        <v>0</v>
      </c>
      <c r="J169" s="8"/>
      <c r="N169" s="5"/>
      <c r="AB169" s="2" t="s">
        <v>0</v>
      </c>
      <c r="CA169" s="1">
        <f>SUM(CA168+1)</f>
        <v>141</v>
      </c>
      <c r="CB169" s="14">
        <f>IF(CH168&lt;1,"",$CE$7)</f>
        <v>7.0000000000000007E-2</v>
      </c>
      <c r="CC169" s="12">
        <f>IF(CH168&lt;1,"",(CH168*(CB169*30)/360))</f>
        <v>2881.5027714212902</v>
      </c>
      <c r="CD169" s="13">
        <f>IF(CH168&lt;1,"",$CE$9)</f>
        <v>3991.8149710750995</v>
      </c>
      <c r="CE169" s="12">
        <f>IF(CH168&lt;1,"",$CE$12)</f>
        <v>0</v>
      </c>
      <c r="CF169" s="12">
        <f>IF(CH168&lt;1,0,CF157)</f>
        <v>0</v>
      </c>
      <c r="CG169" s="12">
        <f>IF(CH168&lt;1,0,(CD169+CE169+CF169)-CC169)</f>
        <v>1110.3121996538093</v>
      </c>
      <c r="CH169" s="12">
        <f>IF(CH168-CG169&lt;1,0,CH168-CG169)</f>
        <v>492861.59147256735</v>
      </c>
    </row>
    <row r="170" spans="1:86" x14ac:dyDescent="0.25">
      <c r="A170" s="11" t="str">
        <f>IF(I169&lt;1,"",A169+1)</f>
        <v/>
      </c>
      <c r="B170" s="10" t="str">
        <f>IF(I169&lt;1,"",$E$7)</f>
        <v/>
      </c>
      <c r="C170" s="8">
        <f>IF(I169&lt;1,0,(I169*(B170*30)/360))</f>
        <v>0</v>
      </c>
      <c r="D170" s="9">
        <f>IF(I169 &gt; 1, IF(I169-D169&lt;1,(I169+C170),$E$9), 0)</f>
        <v>0</v>
      </c>
      <c r="E170" s="8">
        <f>IF(D170&lt;I169,IF(I169&lt;1,"",$E$12),IF(D170&lt;E169,0,D170-(I169+C170)))</f>
        <v>0</v>
      </c>
      <c r="F170" s="8"/>
      <c r="G170" s="8">
        <f>IF(I169&gt;1,IF(G158&gt;1,IF(I169&lt;$E$13,(I169-D170+C170),G158),0),0)</f>
        <v>0</v>
      </c>
      <c r="H170" s="8">
        <f>IF(I169&lt;1,0,IF((D170+E170+G170)-C170&gt;=(I169),(I169),(D170+E170+G170)-C170))</f>
        <v>0</v>
      </c>
      <c r="I170" s="8">
        <f>IF(I169-H170&lt;1,0,I169-H170)</f>
        <v>0</v>
      </c>
      <c r="J170" s="8"/>
      <c r="N170" s="5"/>
      <c r="AB170" s="2" t="s">
        <v>0</v>
      </c>
      <c r="CA170" s="1">
        <f>SUM(CA169+1)</f>
        <v>142</v>
      </c>
      <c r="CB170" s="14">
        <f>IF(CH169&lt;1,"",$CE$7)</f>
        <v>7.0000000000000007E-2</v>
      </c>
      <c r="CC170" s="12">
        <f>IF(CH169&lt;1,"",(CH169*(CB170*30)/360))</f>
        <v>2875.0259502566428</v>
      </c>
      <c r="CD170" s="13">
        <f>IF(CH169&lt;1,"",$CE$9)</f>
        <v>3991.8149710750995</v>
      </c>
      <c r="CE170" s="12">
        <f>IF(CH169&lt;1,"",$CE$12)</f>
        <v>0</v>
      </c>
      <c r="CF170" s="12">
        <f>IF(CH169&lt;1,0,CF158)</f>
        <v>0</v>
      </c>
      <c r="CG170" s="12">
        <f>IF(CH169&lt;1,0,(CD170+CE170+CF170)-CC170)</f>
        <v>1116.7890208184567</v>
      </c>
      <c r="CH170" s="12">
        <f>IF(CH169-CG170&lt;1,0,CH169-CG170)</f>
        <v>491744.80245174887</v>
      </c>
    </row>
    <row r="171" spans="1:86" x14ac:dyDescent="0.25">
      <c r="A171" s="11" t="str">
        <f>IF(I170&lt;1,"",A170+1)</f>
        <v/>
      </c>
      <c r="B171" s="10" t="str">
        <f>IF(I170&lt;1,"",$E$7)</f>
        <v/>
      </c>
      <c r="C171" s="8">
        <f>IF(I170&lt;1,0,(I170*(B171*30)/360))</f>
        <v>0</v>
      </c>
      <c r="D171" s="9">
        <f>IF(I170 &gt; 1, IF(I170-D170&lt;1,(I170+C171),$E$9), 0)</f>
        <v>0</v>
      </c>
      <c r="E171" s="8">
        <f>IF(D171&lt;I170,IF(I170&lt;1,"",$E$12),IF(D171&lt;E170,0,D171-(I170+C171)))</f>
        <v>0</v>
      </c>
      <c r="F171" s="8"/>
      <c r="G171" s="8">
        <f>IF(I170&gt;1,IF(G159&gt;1,IF(I170&lt;$E$13,(I170-D171+C171),G159),0),0)</f>
        <v>0</v>
      </c>
      <c r="H171" s="8">
        <f>IF(I170&lt;1,0,IF((D171+E171+G171)-C171&gt;=(I170),(I170),(D171+E171+G171)-C171))</f>
        <v>0</v>
      </c>
      <c r="I171" s="8">
        <f>IF(I170-H171&lt;1,0,I170-H171)</f>
        <v>0</v>
      </c>
      <c r="J171" s="8"/>
      <c r="N171" s="5"/>
      <c r="AB171" s="2" t="s">
        <v>0</v>
      </c>
      <c r="CA171" s="1">
        <f>SUM(CA170+1)</f>
        <v>143</v>
      </c>
      <c r="CB171" s="14">
        <f>IF(CH170&lt;1,"",$CE$7)</f>
        <v>7.0000000000000007E-2</v>
      </c>
      <c r="CC171" s="12">
        <f>IF(CH170&lt;1,"",(CH170*(CB171*30)/360))</f>
        <v>2868.5113476352021</v>
      </c>
      <c r="CD171" s="13">
        <f>IF(CH170&lt;1,"",$CE$9)</f>
        <v>3991.8149710750995</v>
      </c>
      <c r="CE171" s="12">
        <f>IF(CH170&lt;1,"",$CE$12)</f>
        <v>0</v>
      </c>
      <c r="CF171" s="12">
        <f>IF(CH170&lt;1,0,CF159)</f>
        <v>0</v>
      </c>
      <c r="CG171" s="12">
        <f>IF(CH170&lt;1,0,(CD171+CE171+CF171)-CC171)</f>
        <v>1123.3036234398974</v>
      </c>
      <c r="CH171" s="12">
        <f>IF(CH170-CG171&lt;1,0,CH170-CG171)</f>
        <v>490621.49882830895</v>
      </c>
    </row>
    <row r="172" spans="1:86" x14ac:dyDescent="0.25">
      <c r="A172" s="11" t="str">
        <f>IF(I171&lt;1,"",A171+1)</f>
        <v/>
      </c>
      <c r="B172" s="10" t="str">
        <f>IF(I171&lt;1,"",$E$7)</f>
        <v/>
      </c>
      <c r="C172" s="8">
        <f>IF(I171&lt;1,0,(I171*(B172*30)/360))</f>
        <v>0</v>
      </c>
      <c r="D172" s="9">
        <f>IF(I171 &gt; 1, IF(I171-D171&lt;1,(I171+C172),$E$9), 0)</f>
        <v>0</v>
      </c>
      <c r="E172" s="8">
        <f>IF(D172&lt;I171,IF(I171&lt;1,"",$E$12),IF(D172&lt;E171,0,D172-(I171+C172)))</f>
        <v>0</v>
      </c>
      <c r="F172" s="8"/>
      <c r="G172" s="8">
        <f>IF(I171&gt;1,IF(G160&gt;1,IF(I171&lt;$E$13,(I171-D172+C172),G160),0),0)</f>
        <v>0</v>
      </c>
      <c r="H172" s="8">
        <f>IF(I171&lt;1,0,IF((D172+E172+G172)-C172&gt;=(I171),(I171),(D172+E172+G172)-C172))</f>
        <v>0</v>
      </c>
      <c r="I172" s="8">
        <f>IF(I171-H172&lt;1,0,I171-H172)</f>
        <v>0</v>
      </c>
      <c r="J172" s="8"/>
      <c r="N172" s="5"/>
      <c r="AB172" s="2" t="s">
        <v>0</v>
      </c>
      <c r="CA172" s="1">
        <f>SUM(CA171+1)</f>
        <v>144</v>
      </c>
      <c r="CB172" s="14">
        <f>IF(CH171&lt;1,"",$CE$7)</f>
        <v>7.0000000000000007E-2</v>
      </c>
      <c r="CC172" s="12">
        <f>IF(CH171&lt;1,"",(CH171*(CB172*30)/360))</f>
        <v>2861.9587431651357</v>
      </c>
      <c r="CD172" s="13">
        <f>IF(CH171&lt;1,"",$CE$9)</f>
        <v>3991.8149710750995</v>
      </c>
      <c r="CE172" s="12">
        <f>IF(CH171&lt;1,"",$CE$12)</f>
        <v>0</v>
      </c>
      <c r="CF172" s="12">
        <f>IF(CH171&lt;1,0,CF160)</f>
        <v>0</v>
      </c>
      <c r="CG172" s="12">
        <f>IF(CH171&lt;1,0,(CD172+CE172+CF172)-CC172)</f>
        <v>1129.8562279099638</v>
      </c>
      <c r="CH172" s="12">
        <f>IF(CH171-CG172&lt;1,0,CH171-CG172)</f>
        <v>489491.64260039898</v>
      </c>
    </row>
    <row r="173" spans="1:86" x14ac:dyDescent="0.25">
      <c r="A173" s="11" t="str">
        <f>IF(I172&lt;1,"",A172+1)</f>
        <v/>
      </c>
      <c r="B173" s="10" t="str">
        <f>IF(I172&lt;1,"",$E$7)</f>
        <v/>
      </c>
      <c r="C173" s="8">
        <f>IF(I172&lt;1,0,(I172*(B173*30)/360))</f>
        <v>0</v>
      </c>
      <c r="D173" s="9">
        <f>IF(I172 &gt; 1, IF(I172-D172&lt;1,(I172+C173),$E$9), 0)</f>
        <v>0</v>
      </c>
      <c r="E173" s="8">
        <f>IF(D173&lt;I172,IF(I172&lt;1,"",$E$12),IF(D173&lt;E172,0,D173-(I172+C173)))</f>
        <v>0</v>
      </c>
      <c r="F173" s="8"/>
      <c r="G173" s="8">
        <f>IF(I172&gt;1,IF(G161&gt;1,IF(I172&lt;$E$13,(I172-D173+C173),G161),0),0)</f>
        <v>0</v>
      </c>
      <c r="H173" s="8">
        <f>IF(I172&lt;1,0,IF((D173+E173+G173)-C173&gt;=(I172),(I172),(D173+E173+G173)-C173))</f>
        <v>0</v>
      </c>
      <c r="I173" s="8">
        <f>IF(I172-H173&lt;1,0,I172-H173)</f>
        <v>0</v>
      </c>
      <c r="J173" s="8"/>
      <c r="N173" s="5"/>
      <c r="AB173" s="2" t="s">
        <v>0</v>
      </c>
      <c r="CA173" s="1">
        <f>SUM(CA172+1)</f>
        <v>145</v>
      </c>
      <c r="CB173" s="14">
        <f>IF(CH172&lt;1,"",$CE$7)</f>
        <v>7.0000000000000007E-2</v>
      </c>
      <c r="CC173" s="12">
        <f>IF(CH172&lt;1,"",(CH172*(CB173*30)/360))</f>
        <v>2855.3679151689939</v>
      </c>
      <c r="CD173" s="13">
        <f>IF(CH172&lt;1,"",$CE$9)</f>
        <v>3991.8149710750995</v>
      </c>
      <c r="CE173" s="12">
        <f>IF(CH172&lt;1,"",$CE$12)</f>
        <v>0</v>
      </c>
      <c r="CF173" s="12">
        <f>IF(CH172&lt;1,0,CF161)</f>
        <v>0</v>
      </c>
      <c r="CG173" s="12">
        <f>IF(CH172&lt;1,0,(CD173+CE173+CF173)-CC173)</f>
        <v>1136.4470559061056</v>
      </c>
      <c r="CH173" s="12">
        <f>IF(CH172-CG173&lt;1,0,CH172-CG173)</f>
        <v>488355.19554449286</v>
      </c>
    </row>
    <row r="174" spans="1:86" x14ac:dyDescent="0.25">
      <c r="A174" s="11" t="str">
        <f>IF(I173&lt;1,"",A173+1)</f>
        <v/>
      </c>
      <c r="B174" s="10" t="str">
        <f>IF(I173&lt;1,"",$E$7)</f>
        <v/>
      </c>
      <c r="C174" s="8">
        <f>IF(I173&lt;1,0,(I173*(B174*30)/360))</f>
        <v>0</v>
      </c>
      <c r="D174" s="9">
        <f>IF(I173 &gt; 1, IF(I173-D173&lt;1,(I173+C174),$E$9), 0)</f>
        <v>0</v>
      </c>
      <c r="E174" s="8">
        <f>IF(D174&lt;I173,IF(I173&lt;1,"",$E$12),IF(D174&lt;E173,0,D174-(I173+C174)))</f>
        <v>0</v>
      </c>
      <c r="F174" s="8"/>
      <c r="G174" s="8">
        <f>IF(I173&gt;1,IF(G162&gt;1,IF(I173&lt;$E$13,(I173-D174+C174),G162),0),0)</f>
        <v>0</v>
      </c>
      <c r="H174" s="8">
        <f>IF(I173&lt;1,0,IF((D174+E174+G174)-C174&gt;=(I173),(I173),(D174+E174+G174)-C174))</f>
        <v>0</v>
      </c>
      <c r="I174" s="8">
        <f>IF(I173-H174&lt;1,0,I173-H174)</f>
        <v>0</v>
      </c>
      <c r="J174" s="8"/>
      <c r="N174" s="5"/>
      <c r="AB174" s="2" t="s">
        <v>0</v>
      </c>
      <c r="CA174" s="1">
        <f>SUM(CA173+1)</f>
        <v>146</v>
      </c>
      <c r="CB174" s="14">
        <f>IF(CH173&lt;1,"",$CE$7)</f>
        <v>7.0000000000000007E-2</v>
      </c>
      <c r="CC174" s="12">
        <f>IF(CH173&lt;1,"",(CH173*(CB174*30)/360))</f>
        <v>2848.7386406762084</v>
      </c>
      <c r="CD174" s="13">
        <f>IF(CH173&lt;1,"",$CE$9)</f>
        <v>3991.8149710750995</v>
      </c>
      <c r="CE174" s="12">
        <f>IF(CH173&lt;1,"",$CE$12)</f>
        <v>0</v>
      </c>
      <c r="CF174" s="12">
        <f>IF(CH173&lt;1,0,CF162)</f>
        <v>0</v>
      </c>
      <c r="CG174" s="12">
        <f>IF(CH173&lt;1,0,(CD174+CE174+CF174)-CC174)</f>
        <v>1143.0763303988911</v>
      </c>
      <c r="CH174" s="12">
        <f>IF(CH173-CG174&lt;1,0,CH173-CG174)</f>
        <v>487212.11921409395</v>
      </c>
    </row>
    <row r="175" spans="1:86" x14ac:dyDescent="0.25">
      <c r="A175" s="11" t="str">
        <f>IF(I174&lt;1,"",A174+1)</f>
        <v/>
      </c>
      <c r="B175" s="10" t="str">
        <f>IF(I174&lt;1,"",$E$7)</f>
        <v/>
      </c>
      <c r="C175" s="8">
        <f>IF(I174&lt;1,0,(I174*(B175*30)/360))</f>
        <v>0</v>
      </c>
      <c r="D175" s="9">
        <f>IF(I174 &gt; 1, IF(I174-D174&lt;1,(I174+C175),$E$9), 0)</f>
        <v>0</v>
      </c>
      <c r="E175" s="8">
        <f>IF(D175&lt;I174,IF(I174&lt;1,"",$E$12),IF(D175&lt;E174,0,D175-(I174+C175)))</f>
        <v>0</v>
      </c>
      <c r="F175" s="8"/>
      <c r="G175" s="8">
        <f>IF(I174&gt;1,IF(G163&gt;1,IF(I174&lt;$E$13,(I174-D175+C175),G163),0),0)</f>
        <v>0</v>
      </c>
      <c r="H175" s="8">
        <f>IF(I174&lt;1,0,IF((D175+E175+G175)-C175&gt;=(I174),(I174),(D175+E175+G175)-C175))</f>
        <v>0</v>
      </c>
      <c r="I175" s="8">
        <f>IF(I174-H175&lt;1,0,I174-H175)</f>
        <v>0</v>
      </c>
      <c r="J175" s="8"/>
      <c r="N175" s="5"/>
      <c r="AB175" s="2" t="s">
        <v>0</v>
      </c>
      <c r="CA175" s="1">
        <f>SUM(CA174+1)</f>
        <v>147</v>
      </c>
      <c r="CB175" s="14">
        <f>IF(CH174&lt;1,"",$CE$7)</f>
        <v>7.0000000000000007E-2</v>
      </c>
      <c r="CC175" s="12">
        <f>IF(CH174&lt;1,"",(CH174*(CB175*30)/360))</f>
        <v>2842.0706954155485</v>
      </c>
      <c r="CD175" s="13">
        <f>IF(CH174&lt;1,"",$CE$9)</f>
        <v>3991.8149710750995</v>
      </c>
      <c r="CE175" s="12">
        <f>IF(CH174&lt;1,"",$CE$12)</f>
        <v>0</v>
      </c>
      <c r="CF175" s="12">
        <f>IF(CH174&lt;1,0,CF163)</f>
        <v>0</v>
      </c>
      <c r="CG175" s="12">
        <f>IF(CH174&lt;1,0,(CD175+CE175+CF175)-CC175)</f>
        <v>1149.744275659551</v>
      </c>
      <c r="CH175" s="12">
        <f>IF(CH174-CG175&lt;1,0,CH174-CG175)</f>
        <v>486062.3749384344</v>
      </c>
    </row>
    <row r="176" spans="1:86" x14ac:dyDescent="0.25">
      <c r="A176" s="11" t="str">
        <f>IF(I175&lt;1,"",A175+1)</f>
        <v/>
      </c>
      <c r="B176" s="10" t="str">
        <f>IF(I175&lt;1,"",$E$7)</f>
        <v/>
      </c>
      <c r="C176" s="8">
        <f>IF(I175&lt;1,0,(I175*(B176*30)/360))</f>
        <v>0</v>
      </c>
      <c r="D176" s="9">
        <f>IF(I175 &gt; 1, IF(I175-D175&lt;1,(I175+C176),$E$9), 0)</f>
        <v>0</v>
      </c>
      <c r="E176" s="8">
        <f>IF(D176&lt;I175,IF(I175&lt;1,"",$E$12),IF(D176&lt;E175,0,D176-(I175+C176)))</f>
        <v>0</v>
      </c>
      <c r="F176" s="8"/>
      <c r="G176" s="8">
        <f>IF(I175&gt;1,IF(G164&gt;1,IF(I175&lt;$E$13,(I175-D176+C176),G164),0),0)</f>
        <v>0</v>
      </c>
      <c r="H176" s="8">
        <f>IF(I175&lt;1,0,IF((D176+E176+G176)-C176&gt;=(I175),(I175),(D176+E176+G176)-C176))</f>
        <v>0</v>
      </c>
      <c r="I176" s="8">
        <f>IF(I175-H176&lt;1,0,I175-H176)</f>
        <v>0</v>
      </c>
      <c r="J176" s="8"/>
      <c r="N176" s="5"/>
      <c r="AB176" s="2" t="s">
        <v>0</v>
      </c>
      <c r="CA176" s="1">
        <f>SUM(CA175+1)</f>
        <v>148</v>
      </c>
      <c r="CB176" s="14">
        <f>IF(CH175&lt;1,"",$CE$7)</f>
        <v>7.0000000000000007E-2</v>
      </c>
      <c r="CC176" s="12">
        <f>IF(CH175&lt;1,"",(CH175*(CB176*30)/360))</f>
        <v>2835.3638538075343</v>
      </c>
      <c r="CD176" s="13">
        <f>IF(CH175&lt;1,"",$CE$9)</f>
        <v>3991.8149710750995</v>
      </c>
      <c r="CE176" s="12">
        <f>IF(CH175&lt;1,"",$CE$12)</f>
        <v>0</v>
      </c>
      <c r="CF176" s="12">
        <f>IF(CH175&lt;1,0,CF164)</f>
        <v>0</v>
      </c>
      <c r="CG176" s="12">
        <f>IF(CH175&lt;1,0,(CD176+CE176+CF176)-CC176)</f>
        <v>1156.4511172675652</v>
      </c>
      <c r="CH176" s="12">
        <f>IF(CH175-CG176&lt;1,0,CH175-CG176)</f>
        <v>484905.92382116686</v>
      </c>
    </row>
    <row r="177" spans="1:86" x14ac:dyDescent="0.25">
      <c r="A177" s="11" t="str">
        <f>IF(I176&lt;1,"",A176+1)</f>
        <v/>
      </c>
      <c r="B177" s="10" t="str">
        <f>IF(I176&lt;1,"",$E$7)</f>
        <v/>
      </c>
      <c r="C177" s="8">
        <f>IF(I176&lt;1,0,(I176*(B177*30)/360))</f>
        <v>0</v>
      </c>
      <c r="D177" s="9">
        <f>IF(I176 &gt; 1, IF(I176-D176&lt;1,(I176+C177),$E$9), 0)</f>
        <v>0</v>
      </c>
      <c r="E177" s="8">
        <f>IF(D177&lt;I176,IF(I176&lt;1,"",$E$12),IF(D177&lt;E176,0,D177-(I176+C177)))</f>
        <v>0</v>
      </c>
      <c r="F177" s="8"/>
      <c r="G177" s="8">
        <f>IF(I176&gt;1,IF(G165&gt;1,IF(I176&lt;$E$13,(I176-D177+C177),G165),0),0)</f>
        <v>0</v>
      </c>
      <c r="H177" s="8">
        <f>IF(I176&lt;1,0,IF((D177+E177+G177)-C177&gt;=(I176),(I176),(D177+E177+G177)-C177))</f>
        <v>0</v>
      </c>
      <c r="I177" s="8">
        <f>IF(I176-H177&lt;1,0,I176-H177)</f>
        <v>0</v>
      </c>
      <c r="J177" s="8"/>
      <c r="N177" s="5"/>
      <c r="AB177" s="2" t="s">
        <v>0</v>
      </c>
      <c r="CA177" s="1">
        <f>SUM(CA176+1)</f>
        <v>149</v>
      </c>
      <c r="CB177" s="14">
        <f>IF(CH176&lt;1,"",$CE$7)</f>
        <v>7.0000000000000007E-2</v>
      </c>
      <c r="CC177" s="12">
        <f>IF(CH176&lt;1,"",(CH176*(CB177*30)/360))</f>
        <v>2828.6178889568068</v>
      </c>
      <c r="CD177" s="13">
        <f>IF(CH176&lt;1,"",$CE$9)</f>
        <v>3991.8149710750995</v>
      </c>
      <c r="CE177" s="12">
        <f>IF(CH176&lt;1,"",$CE$12)</f>
        <v>0</v>
      </c>
      <c r="CF177" s="12">
        <f>IF(CH176&lt;1,0,CF165)</f>
        <v>0</v>
      </c>
      <c r="CG177" s="12">
        <f>IF(CH176&lt;1,0,(CD177+CE177+CF177)-CC177)</f>
        <v>1163.1970821182927</v>
      </c>
      <c r="CH177" s="12">
        <f>IF(CH176-CG177&lt;1,0,CH176-CG177)</f>
        <v>483742.72673904855</v>
      </c>
    </row>
    <row r="178" spans="1:86" x14ac:dyDescent="0.25">
      <c r="A178" s="11" t="str">
        <f>IF(I177&lt;1,"",A177+1)</f>
        <v/>
      </c>
      <c r="B178" s="10" t="str">
        <f>IF(I177&lt;1,"",$E$7)</f>
        <v/>
      </c>
      <c r="C178" s="8">
        <f>IF(I177&lt;1,0,(I177*(B178*30)/360))</f>
        <v>0</v>
      </c>
      <c r="D178" s="9">
        <f>IF(I177 &gt; 1, IF(I177-D177&lt;1,(I177+C178),$E$9), 0)</f>
        <v>0</v>
      </c>
      <c r="E178" s="8">
        <f>IF(D178&lt;I177,IF(I177&lt;1,"",$E$12),IF(D178&lt;E177,0,D178-(I177+C178)))</f>
        <v>0</v>
      </c>
      <c r="F178" s="8"/>
      <c r="G178" s="8">
        <f>IF(I177&gt;1,IF(G166&gt;1,IF(I177&lt;$E$13,(I177-D178+C178),G166),0),0)</f>
        <v>0</v>
      </c>
      <c r="H178" s="8">
        <f>IF(I177&lt;1,0,IF((D178+E178+G178)-C178&gt;=(I177),(I177),(D178+E178+G178)-C178))</f>
        <v>0</v>
      </c>
      <c r="I178" s="8">
        <f>IF(I177-H178&lt;1,0,I177-H178)</f>
        <v>0</v>
      </c>
      <c r="J178" s="8"/>
      <c r="N178" s="5" t="s">
        <v>0</v>
      </c>
      <c r="AB178" s="2" t="s">
        <v>0</v>
      </c>
      <c r="CA178" s="1">
        <f>SUM(CA177+1)</f>
        <v>150</v>
      </c>
      <c r="CB178" s="14">
        <f>IF(CH177&lt;1,"",$CE$7)</f>
        <v>7.0000000000000007E-2</v>
      </c>
      <c r="CC178" s="12">
        <f>IF(CH177&lt;1,"",(CH177*(CB178*30)/360))</f>
        <v>2821.83257264445</v>
      </c>
      <c r="CD178" s="13">
        <f>IF(CH177&lt;1,"",$CE$9)</f>
        <v>3991.8149710750995</v>
      </c>
      <c r="CE178" s="12">
        <f>IF(CH177&lt;1,"",$CE$12)</f>
        <v>0</v>
      </c>
      <c r="CF178" s="12">
        <f>IF(CH177&lt;1,0,CF166)</f>
        <v>0</v>
      </c>
      <c r="CG178" s="12">
        <f>IF(CH177&lt;1,0,(CD178+CE178+CF178)-CC178)</f>
        <v>1169.9823984306495</v>
      </c>
      <c r="CH178" s="12">
        <f>IF(CH177-CG178&lt;1,0,CH177-CG178)</f>
        <v>482572.74434061791</v>
      </c>
    </row>
    <row r="179" spans="1:86" x14ac:dyDescent="0.25">
      <c r="A179" s="11" t="str">
        <f>IF(I178&lt;1,"",A178+1)</f>
        <v/>
      </c>
      <c r="B179" s="10" t="str">
        <f>IF(I178&lt;1,"",$E$7)</f>
        <v/>
      </c>
      <c r="C179" s="8">
        <f>IF(I178&lt;1,0,(I178*(B179*30)/360))</f>
        <v>0</v>
      </c>
      <c r="D179" s="9">
        <f>IF(I178 &gt; 1, IF(I178-D178&lt;1,(I178+C179),$E$9), 0)</f>
        <v>0</v>
      </c>
      <c r="E179" s="8">
        <f>IF(D179&lt;I178,IF(I178&lt;1,"",$E$12),IF(D179&lt;E178,0,D179-(I178+C179)))</f>
        <v>0</v>
      </c>
      <c r="F179" s="8"/>
      <c r="G179" s="8">
        <f>IF(I178&gt;1,IF(G167&gt;1,IF(I178&lt;$E$13,(I178-D179+C179),G167),0),0)</f>
        <v>0</v>
      </c>
      <c r="H179" s="8">
        <f>IF(I178&lt;1,0,IF((D179+E179+G179)-C179&gt;=(I178),(I178),(D179+E179+G179)-C179))</f>
        <v>0</v>
      </c>
      <c r="I179" s="8">
        <f>IF(I178-H179&lt;1,0,I178-H179)</f>
        <v>0</v>
      </c>
      <c r="J179" s="8"/>
      <c r="N179" s="5"/>
      <c r="AB179" s="2" t="s">
        <v>0</v>
      </c>
      <c r="CA179" s="1">
        <f>SUM(CA178+1)</f>
        <v>151</v>
      </c>
      <c r="CB179" s="14">
        <f>IF(CH178&lt;1,"",$CE$7)</f>
        <v>7.0000000000000007E-2</v>
      </c>
      <c r="CC179" s="12">
        <f>IF(CH178&lt;1,"",(CH178*(CB179*30)/360))</f>
        <v>2815.0076753202711</v>
      </c>
      <c r="CD179" s="13">
        <f>IF(CH178&lt;1,"",$CE$9)</f>
        <v>3991.8149710750995</v>
      </c>
      <c r="CE179" s="12">
        <f>IF(CH178&lt;1,"",$CE$12)</f>
        <v>0</v>
      </c>
      <c r="CF179" s="12">
        <f>IF(CH178&lt;1,0,CF167)</f>
        <v>0</v>
      </c>
      <c r="CG179" s="12">
        <f>IF(CH178&lt;1,0,(CD179+CE179+CF179)-CC179)</f>
        <v>1176.8072957548284</v>
      </c>
      <c r="CH179" s="12">
        <f>IF(CH178-CG179&lt;1,0,CH178-CG179)</f>
        <v>481395.93704486307</v>
      </c>
    </row>
    <row r="180" spans="1:86" x14ac:dyDescent="0.25">
      <c r="A180" s="11" t="str">
        <f>IF(I179&lt;1,"",A179+1)</f>
        <v/>
      </c>
      <c r="B180" s="10" t="str">
        <f>IF(I179&lt;1,"",$E$7)</f>
        <v/>
      </c>
      <c r="C180" s="8">
        <f>IF(I179&lt;1,0,(I179*(B180*30)/360))</f>
        <v>0</v>
      </c>
      <c r="D180" s="9">
        <f>IF(I179 &gt; 1, IF(I179-D179&lt;1,(I179+C180),$E$9), 0)</f>
        <v>0</v>
      </c>
      <c r="E180" s="8">
        <f>IF(D180&lt;I179,IF(I179&lt;1,"",$E$12),IF(D180&lt;E179,0,D180-(I179+C180)))</f>
        <v>0</v>
      </c>
      <c r="F180" s="8"/>
      <c r="G180" s="8">
        <f>IF(I179&gt;1,IF(G168&gt;1,IF(I179&lt;$E$13,(I179-D180+C180),G168),0),0)</f>
        <v>0</v>
      </c>
      <c r="H180" s="8">
        <f>IF(I179&lt;1,0,IF((D180+E180+G180)-C180&gt;=(I179),(I179),(D180+E180+G180)-C180))</f>
        <v>0</v>
      </c>
      <c r="I180" s="8">
        <f>IF(I179-H180&lt;1,0,I179-H180)</f>
        <v>0</v>
      </c>
      <c r="J180" s="8"/>
      <c r="N180" s="5"/>
      <c r="AB180" s="2" t="s">
        <v>0</v>
      </c>
      <c r="CA180" s="1">
        <f>SUM(CA179+1)</f>
        <v>152</v>
      </c>
      <c r="CB180" s="14">
        <f>IF(CH179&lt;1,"",$CE$7)</f>
        <v>7.0000000000000007E-2</v>
      </c>
      <c r="CC180" s="12">
        <f>IF(CH179&lt;1,"",(CH179*(CB180*30)/360))</f>
        <v>2808.1429660950348</v>
      </c>
      <c r="CD180" s="13">
        <f>IF(CH179&lt;1,"",$CE$9)</f>
        <v>3991.8149710750995</v>
      </c>
      <c r="CE180" s="12">
        <f>IF(CH179&lt;1,"",$CE$12)</f>
        <v>0</v>
      </c>
      <c r="CF180" s="12">
        <f>IF(CH179&lt;1,0,CF168)</f>
        <v>0</v>
      </c>
      <c r="CG180" s="12">
        <f>IF(CH179&lt;1,0,(CD180+CE180+CF180)-CC180)</f>
        <v>1183.6720049800647</v>
      </c>
      <c r="CH180" s="12">
        <f>IF(CH179-CG180&lt;1,0,CH179-CG180)</f>
        <v>480212.26503988297</v>
      </c>
    </row>
    <row r="181" spans="1:86" x14ac:dyDescent="0.25">
      <c r="A181" s="11" t="str">
        <f>IF(I180&lt;1,"",A180+1)</f>
        <v/>
      </c>
      <c r="B181" s="10" t="str">
        <f>IF(I180&lt;1,"",$E$7)</f>
        <v/>
      </c>
      <c r="C181" s="8">
        <f>IF(I180&lt;1,0,(I180*(B181*30)/360))</f>
        <v>0</v>
      </c>
      <c r="D181" s="9">
        <f>IF(I180 &gt; 1, IF(I180-D180&lt;1,(I180+C181),$E$9), 0)</f>
        <v>0</v>
      </c>
      <c r="E181" s="8">
        <f>IF(D181&lt;I180,IF(I180&lt;1,"",$E$12),IF(D181&lt;E180,0,D181-(I180+C181)))</f>
        <v>0</v>
      </c>
      <c r="F181" s="8"/>
      <c r="G181" s="8">
        <f>IF(I180&gt;1,IF(G169&gt;1,IF(I180&lt;$E$13,(I180-D181+C181),G169),0),0)</f>
        <v>0</v>
      </c>
      <c r="H181" s="8">
        <f>IF(I180&lt;1,0,IF((D181+E181+G181)-C181&gt;=(I180),(I180),(D181+E181+G181)-C181))</f>
        <v>0</v>
      </c>
      <c r="I181" s="8">
        <f>IF(I180-H181&lt;1,0,I180-H181)</f>
        <v>0</v>
      </c>
      <c r="J181" s="8"/>
      <c r="N181" s="5"/>
      <c r="AB181" s="2" t="s">
        <v>0</v>
      </c>
      <c r="CA181" s="1">
        <f>SUM(CA180+1)</f>
        <v>153</v>
      </c>
      <c r="CB181" s="14">
        <f>IF(CH180&lt;1,"",$CE$7)</f>
        <v>7.0000000000000007E-2</v>
      </c>
      <c r="CC181" s="12">
        <f>IF(CH180&lt;1,"",(CH180*(CB181*30)/360))</f>
        <v>2801.2382127326509</v>
      </c>
      <c r="CD181" s="13">
        <f>IF(CH180&lt;1,"",$CE$9)</f>
        <v>3991.8149710750995</v>
      </c>
      <c r="CE181" s="12">
        <f>IF(CH180&lt;1,"",$CE$12)</f>
        <v>0</v>
      </c>
      <c r="CF181" s="12">
        <f>IF(CH180&lt;1,0,CF169)</f>
        <v>0</v>
      </c>
      <c r="CG181" s="12">
        <f>IF(CH180&lt;1,0,(CD181+CE181+CF181)-CC181)</f>
        <v>1190.5767583424486</v>
      </c>
      <c r="CH181" s="12">
        <f>IF(CH180-CG181&lt;1,0,CH180-CG181)</f>
        <v>479021.68828154053</v>
      </c>
    </row>
    <row r="182" spans="1:86" x14ac:dyDescent="0.25">
      <c r="A182" s="11" t="str">
        <f>IF(I181&lt;1,"",A181+1)</f>
        <v/>
      </c>
      <c r="B182" s="10" t="str">
        <f>IF(I181&lt;1,"",$E$7)</f>
        <v/>
      </c>
      <c r="C182" s="8">
        <f>IF(I181&lt;1,0,(I181*(B182*30)/360))</f>
        <v>0</v>
      </c>
      <c r="D182" s="9">
        <f>IF(I181 &gt; 1, IF(I181-D181&lt;1,(I181+C182),$E$9), 0)</f>
        <v>0</v>
      </c>
      <c r="E182" s="8">
        <f>IF(D182&lt;I181,IF(I181&lt;1,"",$E$12),IF(D182&lt;E181,0,D182-(I181+C182)))</f>
        <v>0</v>
      </c>
      <c r="F182" s="8"/>
      <c r="G182" s="8">
        <f>IF(I181&gt;1,IF(G170&gt;1,IF(I181&lt;$E$13,(I181-D182+C182),G170),0),0)</f>
        <v>0</v>
      </c>
      <c r="H182" s="8">
        <f>IF(I181&lt;1,0,IF((D182+E182+G182)-C182&gt;=(I181),(I181),(D182+E182+G182)-C182))</f>
        <v>0</v>
      </c>
      <c r="I182" s="8">
        <f>IF(I181-H182&lt;1,0,I181-H182)</f>
        <v>0</v>
      </c>
      <c r="J182" s="8"/>
      <c r="N182" s="5"/>
      <c r="AB182" s="2" t="s">
        <v>0</v>
      </c>
      <c r="CA182" s="1">
        <f>SUM(CA181+1)</f>
        <v>154</v>
      </c>
      <c r="CB182" s="14">
        <f>IF(CH181&lt;1,"",$CE$7)</f>
        <v>7.0000000000000007E-2</v>
      </c>
      <c r="CC182" s="12">
        <f>IF(CH181&lt;1,"",(CH181*(CB182*30)/360))</f>
        <v>2794.2931816423197</v>
      </c>
      <c r="CD182" s="13">
        <f>IF(CH181&lt;1,"",$CE$9)</f>
        <v>3991.8149710750995</v>
      </c>
      <c r="CE182" s="12">
        <f>IF(CH181&lt;1,"",$CE$12)</f>
        <v>0</v>
      </c>
      <c r="CF182" s="12">
        <f>IF(CH181&lt;1,0,CF170)</f>
        <v>0</v>
      </c>
      <c r="CG182" s="12">
        <f>IF(CH181&lt;1,0,(CD182+CE182+CF182)-CC182)</f>
        <v>1197.5217894327798</v>
      </c>
      <c r="CH182" s="12">
        <f>IF(CH181-CG182&lt;1,0,CH181-CG182)</f>
        <v>477824.16649210773</v>
      </c>
    </row>
    <row r="183" spans="1:86" x14ac:dyDescent="0.25">
      <c r="A183" s="11" t="str">
        <f>IF(I182&lt;1,"",A182+1)</f>
        <v/>
      </c>
      <c r="B183" s="10" t="str">
        <f>IF(I182&lt;1,"",$E$7)</f>
        <v/>
      </c>
      <c r="C183" s="8">
        <f>IF(I182&lt;1,0,(I182*(B183*30)/360))</f>
        <v>0</v>
      </c>
      <c r="D183" s="9">
        <f>IF(I182 &gt; 1, IF(I182-D182&lt;1,(I182+C183),$E$9), 0)</f>
        <v>0</v>
      </c>
      <c r="E183" s="8">
        <f>IF(D183&lt;I182,IF(I182&lt;1,"",$E$12),IF(D183&lt;E182,0,D183-(I182+C183)))</f>
        <v>0</v>
      </c>
      <c r="F183" s="8"/>
      <c r="G183" s="8">
        <f>IF(I182&gt;1,IF(G171&gt;1,IF(I182&lt;$E$13,(I182-D183+C183),G171),0),0)</f>
        <v>0</v>
      </c>
      <c r="H183" s="8">
        <f>IF(I182&lt;1,0,IF((D183+E183+G183)-C183&gt;=(I182),(I182),(D183+E183+G183)-C183))</f>
        <v>0</v>
      </c>
      <c r="I183" s="8">
        <f>IF(I182-H183&lt;1,0,I182-H183)</f>
        <v>0</v>
      </c>
      <c r="J183" s="8"/>
      <c r="N183" s="5"/>
      <c r="AB183" s="2" t="s">
        <v>0</v>
      </c>
      <c r="CA183" s="1">
        <f>SUM(CA182+1)</f>
        <v>155</v>
      </c>
      <c r="CB183" s="14">
        <f>IF(CH182&lt;1,"",$CE$7)</f>
        <v>7.0000000000000007E-2</v>
      </c>
      <c r="CC183" s="12">
        <f>IF(CH182&lt;1,"",(CH182*(CB183*30)/360))</f>
        <v>2787.3076378706287</v>
      </c>
      <c r="CD183" s="13">
        <f>IF(CH182&lt;1,"",$CE$9)</f>
        <v>3991.8149710750995</v>
      </c>
      <c r="CE183" s="12">
        <f>IF(CH182&lt;1,"",$CE$12)</f>
        <v>0</v>
      </c>
      <c r="CF183" s="12">
        <f>IF(CH182&lt;1,0,CF171)</f>
        <v>0</v>
      </c>
      <c r="CG183" s="12">
        <f>IF(CH182&lt;1,0,(CD183+CE183+CF183)-CC183)</f>
        <v>1204.5073332044708</v>
      </c>
      <c r="CH183" s="12">
        <f>IF(CH182-CG183&lt;1,0,CH182-CG183)</f>
        <v>476619.65915890323</v>
      </c>
    </row>
    <row r="184" spans="1:86" x14ac:dyDescent="0.25">
      <c r="A184" s="11" t="str">
        <f>IF(I183&lt;1,"",A183+1)</f>
        <v/>
      </c>
      <c r="B184" s="10" t="str">
        <f>IF(I183&lt;1,"",$E$7)</f>
        <v/>
      </c>
      <c r="C184" s="8">
        <f>IF(I183&lt;1,0,(I183*(B184*30)/360))</f>
        <v>0</v>
      </c>
      <c r="D184" s="9">
        <f>IF(I183 &gt; 1, IF(I183-D183&lt;1,(I183+C184),$E$9), 0)</f>
        <v>0</v>
      </c>
      <c r="E184" s="8">
        <f>IF(D184&lt;I183,IF(I183&lt;1,"",$E$12),IF(D184&lt;E183,0,D184-(I183+C184)))</f>
        <v>0</v>
      </c>
      <c r="F184" s="8"/>
      <c r="G184" s="8">
        <f>IF(I183&gt;1,IF(G172&gt;1,IF(I183&lt;$E$13,(I183-D184+C184),G172),0),0)</f>
        <v>0</v>
      </c>
      <c r="H184" s="8">
        <f>IF(I183&lt;1,0,IF((D184+E184+G184)-C184&gt;=(I183),(I183),(D184+E184+G184)-C184))</f>
        <v>0</v>
      </c>
      <c r="I184" s="8">
        <f>IF(I183-H184&lt;1,0,I183-H184)</f>
        <v>0</v>
      </c>
      <c r="J184" s="8"/>
      <c r="N184" s="5"/>
      <c r="AB184" s="2" t="s">
        <v>0</v>
      </c>
      <c r="CA184" s="1">
        <f>SUM(CA183+1)</f>
        <v>156</v>
      </c>
      <c r="CB184" s="14">
        <f>IF(CH183&lt;1,"",$CE$7)</f>
        <v>7.0000000000000007E-2</v>
      </c>
      <c r="CC184" s="12">
        <f>IF(CH183&lt;1,"",(CH183*(CB184*30)/360))</f>
        <v>2780.2813450936023</v>
      </c>
      <c r="CD184" s="13">
        <f>IF(CH183&lt;1,"",$CE$9)</f>
        <v>3991.8149710750995</v>
      </c>
      <c r="CE184" s="12">
        <f>IF(CH183&lt;1,"",$CE$12)</f>
        <v>0</v>
      </c>
      <c r="CF184" s="12">
        <f>IF(CH183&lt;1,0,CF172)</f>
        <v>0</v>
      </c>
      <c r="CG184" s="12">
        <f>IF(CH183&lt;1,0,(CD184+CE184+CF184)-CC184)</f>
        <v>1211.5336259814972</v>
      </c>
      <c r="CH184" s="12">
        <f>IF(CH183-CG184&lt;1,0,CH183-CG184)</f>
        <v>475408.12553292175</v>
      </c>
    </row>
    <row r="185" spans="1:86" x14ac:dyDescent="0.25">
      <c r="A185" s="11" t="str">
        <f>IF(I184&lt;1,"",A184+1)</f>
        <v/>
      </c>
      <c r="B185" s="10" t="str">
        <f>IF(I184&lt;1,"",$E$7)</f>
        <v/>
      </c>
      <c r="C185" s="8">
        <f>IF(I184&lt;1,0,(I184*(B185*30)/360))</f>
        <v>0</v>
      </c>
      <c r="D185" s="9">
        <f>IF(I184 &gt; 1, IF(I184-D184&lt;1,(I184+C185),$E$9), 0)</f>
        <v>0</v>
      </c>
      <c r="E185" s="8">
        <f>IF(D185&lt;I184,IF(I184&lt;1,"",$E$12),IF(D185&lt;E184,0,D185-(I184+C185)))</f>
        <v>0</v>
      </c>
      <c r="F185" s="8"/>
      <c r="G185" s="8">
        <f>IF(I184&gt;1,IF(G173&gt;1,IF(I184&lt;$E$13,(I184-D185+C185),G173),0),0)</f>
        <v>0</v>
      </c>
      <c r="H185" s="8">
        <f>IF(I184&lt;1,0,IF((D185+E185+G185)-C185&gt;=(I184),(I184),(D185+E185+G185)-C185))</f>
        <v>0</v>
      </c>
      <c r="I185" s="8">
        <f>IF(I184-H185&lt;1,0,I184-H185)</f>
        <v>0</v>
      </c>
      <c r="J185" s="8"/>
      <c r="N185" s="5"/>
      <c r="AB185" s="2" t="s">
        <v>0</v>
      </c>
      <c r="CA185" s="1">
        <f>SUM(CA184+1)</f>
        <v>157</v>
      </c>
      <c r="CB185" s="14">
        <f>IF(CH184&lt;1,"",$CE$7)</f>
        <v>7.0000000000000007E-2</v>
      </c>
      <c r="CC185" s="12">
        <f>IF(CH184&lt;1,"",(CH184*(CB185*30)/360))</f>
        <v>2773.2140656087104</v>
      </c>
      <c r="CD185" s="13">
        <f>IF(CH184&lt;1,"",$CE$9)</f>
        <v>3991.8149710750995</v>
      </c>
      <c r="CE185" s="12">
        <f>IF(CH184&lt;1,"",$CE$12)</f>
        <v>0</v>
      </c>
      <c r="CF185" s="12">
        <f>IF(CH184&lt;1,0,CF173)</f>
        <v>0</v>
      </c>
      <c r="CG185" s="12">
        <f>IF(CH184&lt;1,0,(CD185+CE185+CF185)-CC185)</f>
        <v>1218.6009054663891</v>
      </c>
      <c r="CH185" s="12">
        <f>IF(CH184-CG185&lt;1,0,CH184-CG185)</f>
        <v>474189.52462745534</v>
      </c>
    </row>
    <row r="186" spans="1:86" x14ac:dyDescent="0.25">
      <c r="A186" s="11" t="str">
        <f>IF(I185&lt;1,"",A185+1)</f>
        <v/>
      </c>
      <c r="B186" s="10" t="str">
        <f>IF(I185&lt;1,"",$E$7)</f>
        <v/>
      </c>
      <c r="C186" s="8">
        <f>IF(I185&lt;1,0,(I185*(B186*30)/360))</f>
        <v>0</v>
      </c>
      <c r="D186" s="9">
        <f>IF(I185 &gt; 1, IF(I185-D185&lt;1,(I185+C186),$E$9), 0)</f>
        <v>0</v>
      </c>
      <c r="E186" s="8">
        <f>IF(D186&lt;I185,IF(I185&lt;1,"",$E$12),IF(D186&lt;E185,0,D186-(I185+C186)))</f>
        <v>0</v>
      </c>
      <c r="F186" s="8"/>
      <c r="G186" s="8">
        <f>IF(I185&gt;1,IF(G174&gt;1,IF(I185&lt;$E$13,(I185-D186+C186),G174),0),0)</f>
        <v>0</v>
      </c>
      <c r="H186" s="8">
        <f>IF(I185&lt;1,0,IF((D186+E186+G186)-C186&gt;=(I185),(I185),(D186+E186+G186)-C186))</f>
        <v>0</v>
      </c>
      <c r="I186" s="8">
        <f>IF(I185-H186&lt;1,0,I185-H186)</f>
        <v>0</v>
      </c>
      <c r="J186" s="8"/>
      <c r="N186" s="5"/>
      <c r="AB186" s="2" t="s">
        <v>0</v>
      </c>
      <c r="CA186" s="1">
        <f>SUM(CA185+1)</f>
        <v>158</v>
      </c>
      <c r="CB186" s="14">
        <f>IF(CH185&lt;1,"",$CE$7)</f>
        <v>7.0000000000000007E-2</v>
      </c>
      <c r="CC186" s="12">
        <f>IF(CH185&lt;1,"",(CH185*(CB186*30)/360))</f>
        <v>2766.1055603268228</v>
      </c>
      <c r="CD186" s="13">
        <f>IF(CH185&lt;1,"",$CE$9)</f>
        <v>3991.8149710750995</v>
      </c>
      <c r="CE186" s="12">
        <f>IF(CH185&lt;1,"",$CE$12)</f>
        <v>0</v>
      </c>
      <c r="CF186" s="12">
        <f>IF(CH185&lt;1,0,CF174)</f>
        <v>0</v>
      </c>
      <c r="CG186" s="12">
        <f>IF(CH185&lt;1,0,(CD186+CE186+CF186)-CC186)</f>
        <v>1225.7094107482767</v>
      </c>
      <c r="CH186" s="12">
        <f>IF(CH185-CG186&lt;1,0,CH185-CG186)</f>
        <v>472963.81521670707</v>
      </c>
    </row>
    <row r="187" spans="1:86" x14ac:dyDescent="0.25">
      <c r="A187" s="11" t="str">
        <f>IF(I186&lt;1,"",A186+1)</f>
        <v/>
      </c>
      <c r="B187" s="10" t="str">
        <f>IF(I186&lt;1,"",$E$7)</f>
        <v/>
      </c>
      <c r="C187" s="8">
        <f>IF(I186&lt;1,0,(I186*(B187*30)/360))</f>
        <v>0</v>
      </c>
      <c r="D187" s="9">
        <f>IF(I186 &gt; 1, IF(I186-D186&lt;1,(I186+C187),$E$9), 0)</f>
        <v>0</v>
      </c>
      <c r="E187" s="8">
        <f>IF(D187&lt;I186,IF(I186&lt;1,"",$E$12),IF(D187&lt;E186,0,D187-(I186+C187)))</f>
        <v>0</v>
      </c>
      <c r="F187" s="8"/>
      <c r="G187" s="8">
        <f>IF(I186&gt;1,IF(G175&gt;1,IF(I186&lt;$E$13,(I186-D187+C187),G175),0),0)</f>
        <v>0</v>
      </c>
      <c r="H187" s="8">
        <f>IF(I186&lt;1,0,IF((D187+E187+G187)-C187&gt;=(I186),(I186),(D187+E187+G187)-C187))</f>
        <v>0</v>
      </c>
      <c r="I187" s="8">
        <f>IF(I186-H187&lt;1,0,I186-H187)</f>
        <v>0</v>
      </c>
      <c r="J187" s="8"/>
      <c r="N187" s="5"/>
      <c r="AB187" s="2" t="s">
        <v>0</v>
      </c>
      <c r="CA187" s="1">
        <f>SUM(CA186+1)</f>
        <v>159</v>
      </c>
      <c r="CB187" s="14">
        <f>IF(CH186&lt;1,"",$CE$7)</f>
        <v>7.0000000000000007E-2</v>
      </c>
      <c r="CC187" s="12">
        <f>IF(CH186&lt;1,"",(CH186*(CB187*30)/360))</f>
        <v>2758.9555887641245</v>
      </c>
      <c r="CD187" s="13">
        <f>IF(CH186&lt;1,"",$CE$9)</f>
        <v>3991.8149710750995</v>
      </c>
      <c r="CE187" s="12">
        <f>IF(CH186&lt;1,"",$CE$12)</f>
        <v>0</v>
      </c>
      <c r="CF187" s="12">
        <f>IF(CH186&lt;1,0,CF175)</f>
        <v>0</v>
      </c>
      <c r="CG187" s="12">
        <f>IF(CH186&lt;1,0,(CD187+CE187+CF187)-CC187)</f>
        <v>1232.859382310975</v>
      </c>
      <c r="CH187" s="12">
        <f>IF(CH186-CG187&lt;1,0,CH186-CG187)</f>
        <v>471730.95583439607</v>
      </c>
    </row>
    <row r="188" spans="1:86" x14ac:dyDescent="0.25">
      <c r="A188" s="11" t="str">
        <f>IF(I187&lt;1,"",A187+1)</f>
        <v/>
      </c>
      <c r="B188" s="10" t="str">
        <f>IF(I187&lt;1,"",$E$7)</f>
        <v/>
      </c>
      <c r="C188" s="8">
        <f>IF(I187&lt;1,0,(I187*(B188*30)/360))</f>
        <v>0</v>
      </c>
      <c r="D188" s="9">
        <f>IF(I187 &gt; 1, IF(I187-D187&lt;1,(I187+C188),$E$9), 0)</f>
        <v>0</v>
      </c>
      <c r="E188" s="8">
        <f>IF(D188&lt;I187,IF(I187&lt;1,"",$E$12),IF(D188&lt;E187,0,D188-(I187+C188)))</f>
        <v>0</v>
      </c>
      <c r="F188" s="8"/>
      <c r="G188" s="8">
        <f>IF(I187&gt;1,IF(G176&gt;1,IF(I187&lt;$E$13,(I187-D188+C188),G176),0),0)</f>
        <v>0</v>
      </c>
      <c r="H188" s="8">
        <f>IF(I187&lt;1,0,IF((D188+E188+G188)-C188&gt;=(I187),(I187),(D188+E188+G188)-C188))</f>
        <v>0</v>
      </c>
      <c r="I188" s="8">
        <f>IF(I187-H188&lt;1,0,I187-H188)</f>
        <v>0</v>
      </c>
      <c r="J188" s="8"/>
      <c r="N188" s="5"/>
      <c r="AB188" s="2" t="s">
        <v>0</v>
      </c>
      <c r="CA188" s="1">
        <f>SUM(CA187+1)</f>
        <v>160</v>
      </c>
      <c r="CB188" s="14">
        <f>IF(CH187&lt;1,"",$CE$7)</f>
        <v>7.0000000000000007E-2</v>
      </c>
      <c r="CC188" s="12">
        <f>IF(CH187&lt;1,"",(CH187*(CB188*30)/360))</f>
        <v>2751.7639090339771</v>
      </c>
      <c r="CD188" s="13">
        <f>IF(CH187&lt;1,"",$CE$9)</f>
        <v>3991.8149710750995</v>
      </c>
      <c r="CE188" s="12">
        <f>IF(CH187&lt;1,"",$CE$12)</f>
        <v>0</v>
      </c>
      <c r="CF188" s="12">
        <f>IF(CH187&lt;1,0,CF176)</f>
        <v>0</v>
      </c>
      <c r="CG188" s="12">
        <f>IF(CH187&lt;1,0,(CD188+CE188+CF188)-CC188)</f>
        <v>1240.0510620411223</v>
      </c>
      <c r="CH188" s="12">
        <f>IF(CH187-CG188&lt;1,0,CH187-CG188)</f>
        <v>470490.90477235493</v>
      </c>
    </row>
    <row r="189" spans="1:86" x14ac:dyDescent="0.25">
      <c r="A189" s="11" t="str">
        <f>IF(I188&lt;1,"",A188+1)</f>
        <v/>
      </c>
      <c r="B189" s="10" t="str">
        <f>IF(I188&lt;1,"",$E$7)</f>
        <v/>
      </c>
      <c r="C189" s="8">
        <f>IF(I188&lt;1,0,(I188*(B189*30)/360))</f>
        <v>0</v>
      </c>
      <c r="D189" s="9">
        <f>IF(I188 &gt; 1, IF(I188-D188&lt;1,(I188+C189),$E$9), 0)</f>
        <v>0</v>
      </c>
      <c r="E189" s="8">
        <f>IF(D189&lt;I188,IF(I188&lt;1,"",$E$12),IF(D189&lt;E188,0,D189-(I188+C189)))</f>
        <v>0</v>
      </c>
      <c r="F189" s="8"/>
      <c r="G189" s="8">
        <f>IF(I188&gt;1,IF(G177&gt;1,IF(I188&lt;$E$13,(I188-D189+C189),G177),0),0)</f>
        <v>0</v>
      </c>
      <c r="H189" s="8">
        <f>IF(I188&lt;1,0,IF((D189+E189+G189)-C189&gt;=(I188),(I188),(D189+E189+G189)-C189))</f>
        <v>0</v>
      </c>
      <c r="I189" s="8">
        <f>IF(I188-H189&lt;1,0,I188-H189)</f>
        <v>0</v>
      </c>
      <c r="J189" s="8"/>
      <c r="N189" s="5"/>
      <c r="AB189" s="2" t="s">
        <v>0</v>
      </c>
      <c r="CA189" s="1">
        <f>SUM(CA188+1)</f>
        <v>161</v>
      </c>
      <c r="CB189" s="14">
        <f>IF(CH188&lt;1,"",$CE$7)</f>
        <v>7.0000000000000007E-2</v>
      </c>
      <c r="CC189" s="12">
        <f>IF(CH188&lt;1,"",(CH188*(CB189*30)/360))</f>
        <v>2744.5302778387372</v>
      </c>
      <c r="CD189" s="13">
        <f>IF(CH188&lt;1,"",$CE$9)</f>
        <v>3991.8149710750995</v>
      </c>
      <c r="CE189" s="12">
        <f>IF(CH188&lt;1,"",$CE$12)</f>
        <v>0</v>
      </c>
      <c r="CF189" s="12">
        <f>IF(CH188&lt;1,0,CF177)</f>
        <v>0</v>
      </c>
      <c r="CG189" s="12">
        <f>IF(CH188&lt;1,0,(CD189+CE189+CF189)-CC189)</f>
        <v>1247.2846932363623</v>
      </c>
      <c r="CH189" s="12">
        <f>IF(CH188-CG189&lt;1,0,CH188-CG189)</f>
        <v>469243.62007911858</v>
      </c>
    </row>
    <row r="190" spans="1:86" x14ac:dyDescent="0.25">
      <c r="A190" s="11" t="str">
        <f>IF(I189&lt;1,"",A189+1)</f>
        <v/>
      </c>
      <c r="B190" s="10" t="str">
        <f>IF(I189&lt;1,"",$E$7)</f>
        <v/>
      </c>
      <c r="C190" s="8">
        <f>IF(I189&lt;1,0,(I189*(B190*30)/360))</f>
        <v>0</v>
      </c>
      <c r="D190" s="9">
        <f>IF(I189 &gt; 1, IF(I189-D189&lt;1,(I189+C190),$E$9), 0)</f>
        <v>0</v>
      </c>
      <c r="E190" s="8">
        <f>IF(D190&lt;I189,IF(I189&lt;1,"",$E$12),IF(D190&lt;E189,0,D190-(I189+C190)))</f>
        <v>0</v>
      </c>
      <c r="F190" s="8"/>
      <c r="G190" s="8">
        <f>IF(I189&gt;1,IF(G178&gt;1,IF(I189&lt;$E$13,(I189-D190+C190),G178),0),0)</f>
        <v>0</v>
      </c>
      <c r="H190" s="8">
        <f>IF(I189&lt;1,0,IF((D190+E190+G190)-C190&gt;=(I189),(I189),(D190+E190+G190)-C190))</f>
        <v>0</v>
      </c>
      <c r="I190" s="8">
        <f>IF(I189-H190&lt;1,0,I189-H190)</f>
        <v>0</v>
      </c>
      <c r="J190" s="8"/>
      <c r="N190" s="5" t="s">
        <v>0</v>
      </c>
      <c r="AB190" s="2" t="s">
        <v>0</v>
      </c>
      <c r="CA190" s="1">
        <f>SUM(CA189+1)</f>
        <v>162</v>
      </c>
      <c r="CB190" s="14">
        <f>IF(CH189&lt;1,"",$CE$7)</f>
        <v>7.0000000000000007E-2</v>
      </c>
      <c r="CC190" s="12">
        <f>IF(CH189&lt;1,"",(CH189*(CB190*30)/360))</f>
        <v>2737.2544504615253</v>
      </c>
      <c r="CD190" s="13">
        <f>IF(CH189&lt;1,"",$CE$9)</f>
        <v>3991.8149710750995</v>
      </c>
      <c r="CE190" s="12">
        <f>IF(CH189&lt;1,"",$CE$12)</f>
        <v>0</v>
      </c>
      <c r="CF190" s="12">
        <f>IF(CH189&lt;1,0,CF178)</f>
        <v>0</v>
      </c>
      <c r="CG190" s="12">
        <f>IF(CH189&lt;1,0,(CD190+CE190+CF190)-CC190)</f>
        <v>1254.5605206135742</v>
      </c>
      <c r="CH190" s="12">
        <f>IF(CH189-CG190&lt;1,0,CH189-CG190)</f>
        <v>467989.05955850502</v>
      </c>
    </row>
    <row r="191" spans="1:86" x14ac:dyDescent="0.25">
      <c r="A191" s="11" t="str">
        <f>IF(I190&lt;1,"",A190+1)</f>
        <v/>
      </c>
      <c r="B191" s="10" t="str">
        <f>IF(I190&lt;1,"",$E$7)</f>
        <v/>
      </c>
      <c r="C191" s="8">
        <f>IF(I190&lt;1,0,(I190*(B191*30)/360))</f>
        <v>0</v>
      </c>
      <c r="D191" s="9">
        <f>IF(I190 &gt; 1, IF(I190-D190&lt;1,(I190+C191),$E$9), 0)</f>
        <v>0</v>
      </c>
      <c r="E191" s="8">
        <f>IF(D191&lt;I190,IF(I190&lt;1,"",$E$12),IF(D191&lt;E190,0,D191-(I190+C191)))</f>
        <v>0</v>
      </c>
      <c r="F191" s="8"/>
      <c r="G191" s="8">
        <f>IF(I190&gt;1,IF(G179&gt;1,IF(I190&lt;$E$13,(I190-D191+C191),G179),0),0)</f>
        <v>0</v>
      </c>
      <c r="H191" s="8">
        <f>IF(I190&lt;1,0,IF((D191+E191+G191)-C191&gt;=(I190),(I190),(D191+E191+G191)-C191))</f>
        <v>0</v>
      </c>
      <c r="I191" s="8">
        <f>IF(I190-H191&lt;1,0,I190-H191)</f>
        <v>0</v>
      </c>
      <c r="J191" s="8"/>
      <c r="N191" s="5"/>
      <c r="AB191" s="2" t="s">
        <v>0</v>
      </c>
      <c r="CA191" s="1">
        <f>SUM(CA190+1)</f>
        <v>163</v>
      </c>
      <c r="CB191" s="14">
        <f>IF(CH190&lt;1,"",$CE$7)</f>
        <v>7.0000000000000007E-2</v>
      </c>
      <c r="CC191" s="12">
        <f>IF(CH190&lt;1,"",(CH190*(CB191*30)/360))</f>
        <v>2729.9361807579457</v>
      </c>
      <c r="CD191" s="13">
        <f>IF(CH190&lt;1,"",$CE$9)</f>
        <v>3991.8149710750995</v>
      </c>
      <c r="CE191" s="12">
        <f>IF(CH190&lt;1,"",$CE$12)</f>
        <v>0</v>
      </c>
      <c r="CF191" s="12">
        <f>IF(CH190&lt;1,0,CF179)</f>
        <v>0</v>
      </c>
      <c r="CG191" s="12">
        <f>IF(CH190&lt;1,0,(CD191+CE191+CF191)-CC191)</f>
        <v>1261.8787903171537</v>
      </c>
      <c r="CH191" s="12">
        <f>IF(CH190-CG191&lt;1,0,CH190-CG191)</f>
        <v>466727.18076818786</v>
      </c>
    </row>
    <row r="192" spans="1:86" x14ac:dyDescent="0.25">
      <c r="A192" s="11" t="str">
        <f>IF(I191&lt;1,"",A191+1)</f>
        <v/>
      </c>
      <c r="B192" s="10" t="str">
        <f>IF(I191&lt;1,"",$E$7)</f>
        <v/>
      </c>
      <c r="C192" s="8">
        <f>IF(I191&lt;1,0,(I191*(B192*30)/360))</f>
        <v>0</v>
      </c>
      <c r="D192" s="9">
        <f>IF(I191 &gt; 1, IF(I191-D191&lt;1,(I191+C192),$E$9), 0)</f>
        <v>0</v>
      </c>
      <c r="E192" s="8">
        <f>IF(D192&lt;I191,IF(I191&lt;1,"",$E$12),IF(D192&lt;E191,0,D192-(I191+C192)))</f>
        <v>0</v>
      </c>
      <c r="F192" s="8"/>
      <c r="G192" s="8">
        <f>IF(I191&gt;1,IF(G180&gt;1,IF(I191&lt;$E$13,(I191-D192+C192),G180),0),0)</f>
        <v>0</v>
      </c>
      <c r="H192" s="8">
        <f>IF(I191&lt;1,0,IF((D192+E192+G192)-C192&gt;=(I191),(I191),(D192+E192+G192)-C192))</f>
        <v>0</v>
      </c>
      <c r="I192" s="8">
        <f>IF(I191-H192&lt;1,0,I191-H192)</f>
        <v>0</v>
      </c>
      <c r="J192" s="8"/>
      <c r="N192" s="5"/>
      <c r="AB192" s="2" t="s">
        <v>0</v>
      </c>
      <c r="CA192" s="1">
        <f>SUM(CA191+1)</f>
        <v>164</v>
      </c>
      <c r="CB192" s="14">
        <f>IF(CH191&lt;1,"",$CE$7)</f>
        <v>7.0000000000000007E-2</v>
      </c>
      <c r="CC192" s="12">
        <f>IF(CH191&lt;1,"",(CH191*(CB192*30)/360))</f>
        <v>2722.5752211477625</v>
      </c>
      <c r="CD192" s="13">
        <f>IF(CH191&lt;1,"",$CE$9)</f>
        <v>3991.8149710750995</v>
      </c>
      <c r="CE192" s="12">
        <f>IF(CH191&lt;1,"",$CE$12)</f>
        <v>0</v>
      </c>
      <c r="CF192" s="12">
        <f>IF(CH191&lt;1,0,CF180)</f>
        <v>0</v>
      </c>
      <c r="CG192" s="12">
        <f>IF(CH191&lt;1,0,(CD192+CE192+CF192)-CC192)</f>
        <v>1269.239749927337</v>
      </c>
      <c r="CH192" s="12">
        <f>IF(CH191-CG192&lt;1,0,CH191-CG192)</f>
        <v>465457.94101826049</v>
      </c>
    </row>
    <row r="193" spans="1:86" x14ac:dyDescent="0.25">
      <c r="A193" s="11" t="str">
        <f>IF(I192&lt;1,"",A192+1)</f>
        <v/>
      </c>
      <c r="B193" s="10" t="str">
        <f>IF(I192&lt;1,"",$E$7)</f>
        <v/>
      </c>
      <c r="C193" s="8">
        <f>IF(I192&lt;1,0,(I192*(B193*30)/360))</f>
        <v>0</v>
      </c>
      <c r="D193" s="9">
        <f>IF(I192 &gt; 1, IF(I192-D192&lt;1,(I192+C193),$E$9), 0)</f>
        <v>0</v>
      </c>
      <c r="E193" s="8">
        <f>IF(D193&lt;I192,IF(I192&lt;1,"",$E$12),IF(D193&lt;E192,0,D193-(I192+C193)))</f>
        <v>0</v>
      </c>
      <c r="F193" s="8"/>
      <c r="G193" s="8">
        <f>IF(I192&gt;1,IF(G181&gt;1,IF(I192&lt;$E$13,(I192-D193+C193),G181),0),0)</f>
        <v>0</v>
      </c>
      <c r="H193" s="8">
        <f>IF(I192&lt;1,0,IF((D193+E193+G193)-C193&gt;=(I192),(I192),(D193+E193+G193)-C193))</f>
        <v>0</v>
      </c>
      <c r="I193" s="8">
        <f>IF(I192-H193&lt;1,0,I192-H193)</f>
        <v>0</v>
      </c>
      <c r="J193" s="8"/>
      <c r="N193" s="5"/>
      <c r="AB193" s="2" t="s">
        <v>0</v>
      </c>
      <c r="CA193" s="1">
        <f>SUM(CA192+1)</f>
        <v>165</v>
      </c>
      <c r="CB193" s="14">
        <f>IF(CH192&lt;1,"",$CE$7)</f>
        <v>7.0000000000000007E-2</v>
      </c>
      <c r="CC193" s="12">
        <f>IF(CH192&lt;1,"",(CH192*(CB193*30)/360))</f>
        <v>2715.1713226065199</v>
      </c>
      <c r="CD193" s="13">
        <f>IF(CH192&lt;1,"",$CE$9)</f>
        <v>3991.8149710750995</v>
      </c>
      <c r="CE193" s="12">
        <f>IF(CH192&lt;1,"",$CE$12)</f>
        <v>0</v>
      </c>
      <c r="CF193" s="12">
        <f>IF(CH192&lt;1,0,CF181)</f>
        <v>0</v>
      </c>
      <c r="CG193" s="12">
        <f>IF(CH192&lt;1,0,(CD193+CE193+CF193)-CC193)</f>
        <v>1276.6436484685796</v>
      </c>
      <c r="CH193" s="12">
        <f>IF(CH192-CG193&lt;1,0,CH192-CG193)</f>
        <v>464181.29736979189</v>
      </c>
    </row>
    <row r="194" spans="1:86" x14ac:dyDescent="0.25">
      <c r="A194" s="11" t="str">
        <f>IF(I193&lt;1,"",A193+1)</f>
        <v/>
      </c>
      <c r="B194" s="10" t="str">
        <f>IF(I193&lt;1,"",$E$7)</f>
        <v/>
      </c>
      <c r="C194" s="8">
        <f>IF(I193&lt;1,0,(I193*(B194*30)/360))</f>
        <v>0</v>
      </c>
      <c r="D194" s="9">
        <f>IF(I193 &gt; 1, IF(I193-D193&lt;1,(I193+C194),$E$9), 0)</f>
        <v>0</v>
      </c>
      <c r="E194" s="8">
        <f>IF(D194&lt;I193,IF(I193&lt;1,"",$E$12),IF(D194&lt;E193,0,D194-(I193+C194)))</f>
        <v>0</v>
      </c>
      <c r="F194" s="8"/>
      <c r="G194" s="8">
        <f>IF(I193&gt;1,IF(G182&gt;1,IF(I193&lt;$E$13,(I193-D194+C194),G182),0),0)</f>
        <v>0</v>
      </c>
      <c r="H194" s="8">
        <f>IF(I193&lt;1,0,IF((D194+E194+G194)-C194&gt;=(I193),(I193),(D194+E194+G194)-C194))</f>
        <v>0</v>
      </c>
      <c r="I194" s="8">
        <f>IF(I193-H194&lt;1,0,I193-H194)</f>
        <v>0</v>
      </c>
      <c r="J194" s="8"/>
      <c r="N194" s="5"/>
      <c r="AB194" s="2" t="s">
        <v>0</v>
      </c>
      <c r="CA194" s="1">
        <f>SUM(CA193+1)</f>
        <v>166</v>
      </c>
      <c r="CB194" s="14">
        <f>IF(CH193&lt;1,"",$CE$7)</f>
        <v>7.0000000000000007E-2</v>
      </c>
      <c r="CC194" s="12">
        <f>IF(CH193&lt;1,"",(CH193*(CB194*30)/360))</f>
        <v>2707.7242346571197</v>
      </c>
      <c r="CD194" s="13">
        <f>IF(CH193&lt;1,"",$CE$9)</f>
        <v>3991.8149710750995</v>
      </c>
      <c r="CE194" s="12">
        <f>IF(CH193&lt;1,"",$CE$12)</f>
        <v>0</v>
      </c>
      <c r="CF194" s="12">
        <f>IF(CH193&lt;1,0,CF182)</f>
        <v>0</v>
      </c>
      <c r="CG194" s="12">
        <f>IF(CH193&lt;1,0,(CD194+CE194+CF194)-CC194)</f>
        <v>1284.0907364179798</v>
      </c>
      <c r="CH194" s="12">
        <f>IF(CH193-CG194&lt;1,0,CH193-CG194)</f>
        <v>462897.20663337392</v>
      </c>
    </row>
    <row r="195" spans="1:86" x14ac:dyDescent="0.25">
      <c r="A195" s="11" t="str">
        <f>IF(I194&lt;1,"",A194+1)</f>
        <v/>
      </c>
      <c r="B195" s="10" t="str">
        <f>IF(I194&lt;1,"",$E$7)</f>
        <v/>
      </c>
      <c r="C195" s="8">
        <f>IF(I194&lt;1,0,(I194*(B195*30)/360))</f>
        <v>0</v>
      </c>
      <c r="D195" s="9">
        <f>IF(I194 &gt; 1, IF(I194-D194&lt;1,(I194+C195),$E$9), 0)</f>
        <v>0</v>
      </c>
      <c r="E195" s="8">
        <f>IF(D195&lt;I194,IF(I194&lt;1,"",$E$12),IF(D195&lt;E194,0,D195-(I194+C195)))</f>
        <v>0</v>
      </c>
      <c r="F195" s="8"/>
      <c r="G195" s="8">
        <f>IF(I194&gt;1,IF(G183&gt;1,IF(I194&lt;$E$13,(I194-D195+C195),G183),0),0)</f>
        <v>0</v>
      </c>
      <c r="H195" s="8">
        <f>IF(I194&lt;1,0,IF((D195+E195+G195)-C195&gt;=(I194),(I194),(D195+E195+G195)-C195))</f>
        <v>0</v>
      </c>
      <c r="I195" s="8">
        <f>IF(I194-H195&lt;1,0,I194-H195)</f>
        <v>0</v>
      </c>
      <c r="J195" s="8"/>
      <c r="N195" s="5"/>
      <c r="AB195" s="2" t="s">
        <v>0</v>
      </c>
      <c r="CA195" s="1">
        <f>SUM(CA194+1)</f>
        <v>167</v>
      </c>
      <c r="CB195" s="14">
        <f>IF(CH194&lt;1,"",$CE$7)</f>
        <v>7.0000000000000007E-2</v>
      </c>
      <c r="CC195" s="12">
        <f>IF(CH194&lt;1,"",(CH194*(CB195*30)/360))</f>
        <v>2700.2337053613478</v>
      </c>
      <c r="CD195" s="13">
        <f>IF(CH194&lt;1,"",$CE$9)</f>
        <v>3991.8149710750995</v>
      </c>
      <c r="CE195" s="12">
        <f>IF(CH194&lt;1,"",$CE$12)</f>
        <v>0</v>
      </c>
      <c r="CF195" s="12">
        <f>IF(CH194&lt;1,0,CF183)</f>
        <v>0</v>
      </c>
      <c r="CG195" s="12">
        <f>IF(CH194&lt;1,0,(CD195+CE195+CF195)-CC195)</f>
        <v>1291.5812657137517</v>
      </c>
      <c r="CH195" s="12">
        <f>IF(CH194-CG195&lt;1,0,CH194-CG195)</f>
        <v>461605.62536766019</v>
      </c>
    </row>
    <row r="196" spans="1:86" x14ac:dyDescent="0.25">
      <c r="A196" s="11" t="str">
        <f>IF(I195&lt;1,"",A195+1)</f>
        <v/>
      </c>
      <c r="B196" s="10" t="str">
        <f>IF(I195&lt;1,"",$E$7)</f>
        <v/>
      </c>
      <c r="C196" s="8">
        <f>IF(I195&lt;1,0,(I195*(B196*30)/360))</f>
        <v>0</v>
      </c>
      <c r="D196" s="9">
        <f>IF(I195 &gt; 1, IF(I195-D195&lt;1,(I195+C196),$E$9), 0)</f>
        <v>0</v>
      </c>
      <c r="E196" s="8">
        <f>IF(D196&lt;I195,IF(I195&lt;1,"",$E$12),IF(D196&lt;E195,0,D196-(I195+C196)))</f>
        <v>0</v>
      </c>
      <c r="F196" s="8"/>
      <c r="G196" s="8">
        <f>IF(I195&gt;1,IF(G184&gt;1,IF(I195&lt;$E$13,(I195-D196+C196),G184),0),0)</f>
        <v>0</v>
      </c>
      <c r="H196" s="8">
        <f>IF(I195&lt;1,0,IF((D196+E196+G196)-C196&gt;=(I195),(I195),(D196+E196+G196)-C196))</f>
        <v>0</v>
      </c>
      <c r="I196" s="8">
        <f>IF(I195-H196&lt;1,0,I195-H196)</f>
        <v>0</v>
      </c>
      <c r="J196" s="8"/>
      <c r="N196" s="5"/>
      <c r="AB196" s="2" t="s">
        <v>0</v>
      </c>
      <c r="CA196" s="1">
        <f>SUM(CA195+1)</f>
        <v>168</v>
      </c>
      <c r="CB196" s="14">
        <f>IF(CH195&lt;1,"",$CE$7)</f>
        <v>7.0000000000000007E-2</v>
      </c>
      <c r="CC196" s="12">
        <f>IF(CH195&lt;1,"",(CH195*(CB196*30)/360))</f>
        <v>2692.6994813113511</v>
      </c>
      <c r="CD196" s="13">
        <f>IF(CH195&lt;1,"",$CE$9)</f>
        <v>3991.8149710750995</v>
      </c>
      <c r="CE196" s="12">
        <f>IF(CH195&lt;1,"",$CE$12)</f>
        <v>0</v>
      </c>
      <c r="CF196" s="12">
        <f>IF(CH195&lt;1,0,CF184)</f>
        <v>0</v>
      </c>
      <c r="CG196" s="12">
        <f>IF(CH195&lt;1,0,(CD196+CE196+CF196)-CC196)</f>
        <v>1299.1154897637484</v>
      </c>
      <c r="CH196" s="12">
        <f>IF(CH195-CG196&lt;1,0,CH195-CG196)</f>
        <v>460306.50987789646</v>
      </c>
    </row>
    <row r="197" spans="1:86" x14ac:dyDescent="0.25">
      <c r="A197" s="11" t="str">
        <f>IF(I196&lt;1,"",A196+1)</f>
        <v/>
      </c>
      <c r="B197" s="10" t="str">
        <f>IF(I196&lt;1,"",$E$7)</f>
        <v/>
      </c>
      <c r="C197" s="8">
        <f>IF(I196&lt;1,0,(I196*(B197*30)/360))</f>
        <v>0</v>
      </c>
      <c r="D197" s="9">
        <f>IF(I196 &gt; 1, IF(I196-D196&lt;1,(I196+C197),$E$9), 0)</f>
        <v>0</v>
      </c>
      <c r="E197" s="8">
        <f>IF(D197&lt;I196,IF(I196&lt;1,"",$E$12),IF(D197&lt;E196,0,D197-(I196+C197)))</f>
        <v>0</v>
      </c>
      <c r="F197" s="8"/>
      <c r="G197" s="8">
        <f>IF(I196&gt;1,IF(G185&gt;1,IF(I196&lt;$E$13,(I196-D197+C197),G185),0),0)</f>
        <v>0</v>
      </c>
      <c r="H197" s="8">
        <f>IF(I196&lt;1,0,IF((D197+E197+G197)-C197&gt;=(I196),(I196),(D197+E197+G197)-C197))</f>
        <v>0</v>
      </c>
      <c r="I197" s="8">
        <f>IF(I196-H197&lt;1,0,I196-H197)</f>
        <v>0</v>
      </c>
      <c r="J197" s="8"/>
      <c r="N197" s="5"/>
      <c r="AB197" s="2" t="s">
        <v>0</v>
      </c>
      <c r="CA197" s="1">
        <f>SUM(CA196+1)</f>
        <v>169</v>
      </c>
      <c r="CB197" s="14">
        <f>IF(CH196&lt;1,"",$CE$7)</f>
        <v>7.0000000000000007E-2</v>
      </c>
      <c r="CC197" s="12">
        <f>IF(CH196&lt;1,"",(CH196*(CB197*30)/360))</f>
        <v>2685.1213076210629</v>
      </c>
      <c r="CD197" s="13">
        <f>IF(CH196&lt;1,"",$CE$9)</f>
        <v>3991.8149710750995</v>
      </c>
      <c r="CE197" s="12">
        <f>IF(CH196&lt;1,"",$CE$12)</f>
        <v>0</v>
      </c>
      <c r="CF197" s="12">
        <f>IF(CH196&lt;1,0,CF185)</f>
        <v>0</v>
      </c>
      <c r="CG197" s="12">
        <f>IF(CH196&lt;1,0,(CD197+CE197+CF197)-CC197)</f>
        <v>1306.6936634540366</v>
      </c>
      <c r="CH197" s="12">
        <f>IF(CH196-CG197&lt;1,0,CH196-CG197)</f>
        <v>458999.81621444243</v>
      </c>
    </row>
    <row r="198" spans="1:86" x14ac:dyDescent="0.25">
      <c r="A198" s="11" t="str">
        <f>IF(I197&lt;1,"",A197+1)</f>
        <v/>
      </c>
      <c r="B198" s="10" t="str">
        <f>IF(I197&lt;1,"",$E$7)</f>
        <v/>
      </c>
      <c r="C198" s="8">
        <f>IF(I197&lt;1,0,(I197*(B198*30)/360))</f>
        <v>0</v>
      </c>
      <c r="D198" s="9">
        <f>IF(I197 &gt; 1, IF(I197-D197&lt;1,(I197+C198),$E$9), 0)</f>
        <v>0</v>
      </c>
      <c r="E198" s="8">
        <f>IF(D198&lt;I197,IF(I197&lt;1,"",$E$12),IF(D198&lt;E197,0,D198-(I197+C198)))</f>
        <v>0</v>
      </c>
      <c r="F198" s="8"/>
      <c r="G198" s="8">
        <f>IF(I197&gt;1,IF(G186&gt;1,IF(I197&lt;$E$13,(I197-D198+C198),G186),0),0)</f>
        <v>0</v>
      </c>
      <c r="H198" s="8">
        <f>IF(I197&lt;1,0,IF((D198+E198+G198)-C198&gt;=(I197),(I197),(D198+E198+G198)-C198))</f>
        <v>0</v>
      </c>
      <c r="I198" s="8">
        <f>IF(I197-H198&lt;1,0,I197-H198)</f>
        <v>0</v>
      </c>
      <c r="J198" s="8"/>
      <c r="N198" s="5"/>
      <c r="AB198" s="2" t="s">
        <v>0</v>
      </c>
      <c r="CA198" s="1">
        <f>SUM(CA197+1)</f>
        <v>170</v>
      </c>
      <c r="CB198" s="14">
        <f>IF(CH197&lt;1,"",$CE$7)</f>
        <v>7.0000000000000007E-2</v>
      </c>
      <c r="CC198" s="12">
        <f>IF(CH197&lt;1,"",(CH197*(CB198*30)/360))</f>
        <v>2677.4989279175811</v>
      </c>
      <c r="CD198" s="13">
        <f>IF(CH197&lt;1,"",$CE$9)</f>
        <v>3991.8149710750995</v>
      </c>
      <c r="CE198" s="12">
        <f>IF(CH197&lt;1,"",$CE$12)</f>
        <v>0</v>
      </c>
      <c r="CF198" s="12">
        <f>IF(CH197&lt;1,0,CF186)</f>
        <v>0</v>
      </c>
      <c r="CG198" s="12">
        <f>IF(CH197&lt;1,0,(CD198+CE198+CF198)-CC198)</f>
        <v>1314.3160431575184</v>
      </c>
      <c r="CH198" s="12">
        <f>IF(CH197-CG198&lt;1,0,CH197-CG198)</f>
        <v>457685.50017128489</v>
      </c>
    </row>
    <row r="199" spans="1:86" x14ac:dyDescent="0.25">
      <c r="A199" s="11" t="str">
        <f>IF(I198&lt;1,"",A198+1)</f>
        <v/>
      </c>
      <c r="B199" s="10" t="str">
        <f>IF(I198&lt;1,"",$E$7)</f>
        <v/>
      </c>
      <c r="C199" s="8">
        <f>IF(I198&lt;1,0,(I198*(B199*30)/360))</f>
        <v>0</v>
      </c>
      <c r="D199" s="9">
        <f>IF(I198 &gt; 1, IF(I198-D198&lt;1,(I198+C199),$E$9), 0)</f>
        <v>0</v>
      </c>
      <c r="E199" s="8">
        <f>IF(D199&lt;I198,IF(I198&lt;1,"",$E$12),IF(D199&lt;E198,0,D199-(I198+C199)))</f>
        <v>0</v>
      </c>
      <c r="F199" s="8"/>
      <c r="G199" s="8">
        <f>IF(I198&gt;1,IF(G187&gt;1,IF(I198&lt;$E$13,(I198-D199+C199),G187),0),0)</f>
        <v>0</v>
      </c>
      <c r="H199" s="8">
        <f>IF(I198&lt;1,0,IF((D199+E199+G199)-C199&gt;=(I198),(I198),(D199+E199+G199)-C199))</f>
        <v>0</v>
      </c>
      <c r="I199" s="8">
        <f>IF(I198-H199&lt;1,0,I198-H199)</f>
        <v>0</v>
      </c>
      <c r="J199" s="8"/>
      <c r="N199" s="5"/>
      <c r="AB199" s="2" t="s">
        <v>0</v>
      </c>
      <c r="CA199" s="1">
        <f>SUM(CA198+1)</f>
        <v>171</v>
      </c>
      <c r="CB199" s="14">
        <f>IF(CH198&lt;1,"",$CE$7)</f>
        <v>7.0000000000000007E-2</v>
      </c>
      <c r="CC199" s="12">
        <f>IF(CH198&lt;1,"",(CH198*(CB199*30)/360))</f>
        <v>2669.8320843324955</v>
      </c>
      <c r="CD199" s="13">
        <f>IF(CH198&lt;1,"",$CE$9)</f>
        <v>3991.8149710750995</v>
      </c>
      <c r="CE199" s="12">
        <f>IF(CH198&lt;1,"",$CE$12)</f>
        <v>0</v>
      </c>
      <c r="CF199" s="12">
        <f>IF(CH198&lt;1,0,CF187)</f>
        <v>0</v>
      </c>
      <c r="CG199" s="12">
        <f>IF(CH198&lt;1,0,(CD199+CE199+CF199)-CC199)</f>
        <v>1321.982886742604</v>
      </c>
      <c r="CH199" s="12">
        <f>IF(CH198-CG199&lt;1,0,CH198-CG199)</f>
        <v>456363.51728454226</v>
      </c>
    </row>
    <row r="200" spans="1:86" x14ac:dyDescent="0.25">
      <c r="A200" s="11" t="str">
        <f>IF(I199&lt;1,"",A199+1)</f>
        <v/>
      </c>
      <c r="B200" s="10" t="str">
        <f>IF(I199&lt;1,"",$E$7)</f>
        <v/>
      </c>
      <c r="C200" s="8">
        <f>IF(I199&lt;1,0,(I199*(B200*30)/360))</f>
        <v>0</v>
      </c>
      <c r="D200" s="9">
        <f>IF(I199 &gt; 1, IF(I199-D199&lt;1,(I199+C200),$E$9), 0)</f>
        <v>0</v>
      </c>
      <c r="E200" s="8">
        <f>IF(D200&lt;I199,IF(I199&lt;1,"",$E$12),IF(D200&lt;E199,0,D200-(I199+C200)))</f>
        <v>0</v>
      </c>
      <c r="F200" s="8"/>
      <c r="G200" s="8">
        <f>IF(I199&gt;1,IF(G188&gt;1,IF(I199&lt;$E$13,(I199-D200+C200),G188),0),0)</f>
        <v>0</v>
      </c>
      <c r="H200" s="8">
        <f>IF(I199&lt;1,0,IF((D200+E200+G200)-C200&gt;=(I199),(I199),(D200+E200+G200)-C200))</f>
        <v>0</v>
      </c>
      <c r="I200" s="8">
        <f>IF(I199-H200&lt;1,0,I199-H200)</f>
        <v>0</v>
      </c>
      <c r="J200" s="8"/>
      <c r="N200" s="5"/>
      <c r="AB200" s="2" t="s">
        <v>0</v>
      </c>
      <c r="CA200" s="1">
        <f>SUM(CA199+1)</f>
        <v>172</v>
      </c>
      <c r="CB200" s="14">
        <f>IF(CH199&lt;1,"",$CE$7)</f>
        <v>7.0000000000000007E-2</v>
      </c>
      <c r="CC200" s="12">
        <f>IF(CH199&lt;1,"",(CH199*(CB200*30)/360))</f>
        <v>2662.1205174931633</v>
      </c>
      <c r="CD200" s="13">
        <f>IF(CH199&lt;1,"",$CE$9)</f>
        <v>3991.8149710750995</v>
      </c>
      <c r="CE200" s="12">
        <f>IF(CH199&lt;1,"",$CE$12)</f>
        <v>0</v>
      </c>
      <c r="CF200" s="12">
        <f>IF(CH199&lt;1,0,CF188)</f>
        <v>0</v>
      </c>
      <c r="CG200" s="12">
        <f>IF(CH199&lt;1,0,(CD200+CE200+CF200)-CC200)</f>
        <v>1329.6944535819362</v>
      </c>
      <c r="CH200" s="12">
        <f>IF(CH199-CG200&lt;1,0,CH199-CG200)</f>
        <v>455033.82283096033</v>
      </c>
    </row>
    <row r="201" spans="1:86" x14ac:dyDescent="0.25">
      <c r="A201" s="11" t="str">
        <f>IF(I200&lt;1,"",A200+1)</f>
        <v/>
      </c>
      <c r="B201" s="10" t="str">
        <f>IF(I200&lt;1,"",$E$7)</f>
        <v/>
      </c>
      <c r="C201" s="8">
        <f>IF(I200&lt;1,0,(I200*(B201*30)/360))</f>
        <v>0</v>
      </c>
      <c r="D201" s="9">
        <f>IF(I200 &gt; 1, IF(I200-D200&lt;1,(I200+C201),$E$9), 0)</f>
        <v>0</v>
      </c>
      <c r="E201" s="8">
        <f>IF(D201&lt;I200,IF(I200&lt;1,"",$E$12),IF(D201&lt;E200,0,D201-(I200+C201)))</f>
        <v>0</v>
      </c>
      <c r="F201" s="8"/>
      <c r="G201" s="8">
        <f>IF(I200&gt;1,IF(G189&gt;1,IF(I200&lt;$E$13,(I200-D201+C201),G189),0),0)</f>
        <v>0</v>
      </c>
      <c r="H201" s="8">
        <f>IF(I200&lt;1,0,IF((D201+E201+G201)-C201&gt;=(I200),(I200),(D201+E201+G201)-C201))</f>
        <v>0</v>
      </c>
      <c r="I201" s="8">
        <f>IF(I200-H201&lt;1,0,I200-H201)</f>
        <v>0</v>
      </c>
      <c r="J201" s="8"/>
      <c r="N201" s="5"/>
      <c r="AB201" s="2" t="s">
        <v>0</v>
      </c>
      <c r="CA201" s="1">
        <f>SUM(CA200+1)</f>
        <v>173</v>
      </c>
      <c r="CB201" s="14">
        <f>IF(CH200&lt;1,"",$CE$7)</f>
        <v>7.0000000000000007E-2</v>
      </c>
      <c r="CC201" s="12">
        <f>IF(CH200&lt;1,"",(CH200*(CB201*30)/360))</f>
        <v>2654.3639665139353</v>
      </c>
      <c r="CD201" s="13">
        <f>IF(CH200&lt;1,"",$CE$9)</f>
        <v>3991.8149710750995</v>
      </c>
      <c r="CE201" s="12">
        <f>IF(CH200&lt;1,"",$CE$12)</f>
        <v>0</v>
      </c>
      <c r="CF201" s="12">
        <f>IF(CH200&lt;1,0,CF189)</f>
        <v>0</v>
      </c>
      <c r="CG201" s="12">
        <f>IF(CH200&lt;1,0,(CD201+CE201+CF201)-CC201)</f>
        <v>1337.4510045611642</v>
      </c>
      <c r="CH201" s="12">
        <f>IF(CH200-CG201&lt;1,0,CH200-CG201)</f>
        <v>453696.37182639918</v>
      </c>
    </row>
    <row r="202" spans="1:86" x14ac:dyDescent="0.25">
      <c r="A202" s="11" t="str">
        <f>IF(I201&lt;1,"",A201+1)</f>
        <v/>
      </c>
      <c r="B202" s="10" t="str">
        <f>IF(I201&lt;1,"",$E$7)</f>
        <v/>
      </c>
      <c r="C202" s="8">
        <f>IF(I201&lt;1,0,(I201*(B202*30)/360))</f>
        <v>0</v>
      </c>
      <c r="D202" s="9">
        <f>IF(I201 &gt; 1, IF(I201-D201&lt;1,(I201+C202),$E$9), 0)</f>
        <v>0</v>
      </c>
      <c r="E202" s="8">
        <f>IF(D202&lt;I201,IF(I201&lt;1,"",$E$12),IF(D202&lt;E201,0,D202-(I201+C202)))</f>
        <v>0</v>
      </c>
      <c r="F202" s="8"/>
      <c r="G202" s="8">
        <f>IF(I201&gt;1,IF(G190&gt;1,IF(I201&lt;$E$13,(I201-D202+C202),G190),0),0)</f>
        <v>0</v>
      </c>
      <c r="H202" s="8">
        <f>IF(I201&lt;1,0,IF((D202+E202+G202)-C202&gt;=(I201),(I201),(D202+E202+G202)-C202))</f>
        <v>0</v>
      </c>
      <c r="I202" s="8">
        <f>IF(I201-H202&lt;1,0,I201-H202)</f>
        <v>0</v>
      </c>
      <c r="J202" s="8"/>
      <c r="N202" s="5" t="s">
        <v>0</v>
      </c>
      <c r="AB202" s="2" t="s">
        <v>0</v>
      </c>
      <c r="CA202" s="1">
        <f>SUM(CA201+1)</f>
        <v>174</v>
      </c>
      <c r="CB202" s="14">
        <f>IF(CH201&lt;1,"",$CE$7)</f>
        <v>7.0000000000000007E-2</v>
      </c>
      <c r="CC202" s="12">
        <f>IF(CH201&lt;1,"",(CH201*(CB202*30)/360))</f>
        <v>2646.5621689873287</v>
      </c>
      <c r="CD202" s="13">
        <f>IF(CH201&lt;1,"",$CE$9)</f>
        <v>3991.8149710750995</v>
      </c>
      <c r="CE202" s="12">
        <f>IF(CH201&lt;1,"",$CE$12)</f>
        <v>0</v>
      </c>
      <c r="CF202" s="12">
        <f>IF(CH201&lt;1,0,CF190)</f>
        <v>0</v>
      </c>
      <c r="CG202" s="12">
        <f>IF(CH201&lt;1,0,(CD202+CE202+CF202)-CC202)</f>
        <v>1345.2528020877708</v>
      </c>
      <c r="CH202" s="12">
        <f>IF(CH201-CG202&lt;1,0,CH201-CG202)</f>
        <v>452351.11902431143</v>
      </c>
    </row>
    <row r="203" spans="1:86" x14ac:dyDescent="0.25">
      <c r="A203" s="11" t="str">
        <f>IF(I202&lt;1,"",A202+1)</f>
        <v/>
      </c>
      <c r="B203" s="10" t="str">
        <f>IF(I202&lt;1,"",$E$7)</f>
        <v/>
      </c>
      <c r="C203" s="8">
        <f>IF(I202&lt;1,0,(I202*(B203*30)/360))</f>
        <v>0</v>
      </c>
      <c r="D203" s="9">
        <f>IF(I202 &gt; 1, IF(I202-D202&lt;1,(I202+C203),$E$9), 0)</f>
        <v>0</v>
      </c>
      <c r="E203" s="8">
        <f>IF(D203&lt;I202,IF(I202&lt;1,"",$E$12),IF(D203&lt;E202,0,D203-(I202+C203)))</f>
        <v>0</v>
      </c>
      <c r="F203" s="8"/>
      <c r="G203" s="8">
        <f>IF(I202&gt;1,IF(G191&gt;1,IF(I202&lt;$E$13,(I202-D203+C203),G191),0),0)</f>
        <v>0</v>
      </c>
      <c r="H203" s="8">
        <f>IF(I202&lt;1,0,IF((D203+E203+G203)-C203&gt;=(I202),(I202),(D203+E203+G203)-C203))</f>
        <v>0</v>
      </c>
      <c r="I203" s="8">
        <f>IF(I202-H203&lt;1,0,I202-H203)</f>
        <v>0</v>
      </c>
      <c r="J203" s="8"/>
      <c r="N203" s="5"/>
      <c r="AB203" s="2" t="s">
        <v>0</v>
      </c>
      <c r="CA203" s="1">
        <f>SUM(CA202+1)</f>
        <v>175</v>
      </c>
      <c r="CB203" s="14">
        <f>IF(CH202&lt;1,"",$CE$7)</f>
        <v>7.0000000000000007E-2</v>
      </c>
      <c r="CC203" s="12">
        <f>IF(CH202&lt;1,"",(CH202*(CB203*30)/360))</f>
        <v>2638.7148609751503</v>
      </c>
      <c r="CD203" s="13">
        <f>IF(CH202&lt;1,"",$CE$9)</f>
        <v>3991.8149710750995</v>
      </c>
      <c r="CE203" s="12">
        <f>IF(CH202&lt;1,"",$CE$12)</f>
        <v>0</v>
      </c>
      <c r="CF203" s="12">
        <f>IF(CH202&lt;1,0,CF191)</f>
        <v>0</v>
      </c>
      <c r="CG203" s="12">
        <f>IF(CH202&lt;1,0,(CD203+CE203+CF203)-CC203)</f>
        <v>1353.1001100999492</v>
      </c>
      <c r="CH203" s="12">
        <f>IF(CH202-CG203&lt;1,0,CH202-CG203)</f>
        <v>450998.01891421148</v>
      </c>
    </row>
    <row r="204" spans="1:86" x14ac:dyDescent="0.25">
      <c r="A204" s="11" t="str">
        <f>IF(I203&lt;1,"",A203+1)</f>
        <v/>
      </c>
      <c r="B204" s="10" t="str">
        <f>IF(I203&lt;1,"",$E$7)</f>
        <v/>
      </c>
      <c r="C204" s="8">
        <f>IF(I203&lt;1,0,(I203*(B204*30)/360))</f>
        <v>0</v>
      </c>
      <c r="D204" s="9">
        <f>IF(I203 &gt; 1, IF(I203-D203&lt;1,(I203+C204),$E$9), 0)</f>
        <v>0</v>
      </c>
      <c r="E204" s="8">
        <f>IF(D204&lt;I203,IF(I203&lt;1,"",$E$12),IF(D204&lt;E203,0,D204-(I203+C204)))</f>
        <v>0</v>
      </c>
      <c r="F204" s="8"/>
      <c r="G204" s="8">
        <f>IF(I203&gt;1,IF(G192&gt;1,IF(I203&lt;$E$13,(I203-D204+C204),G192),0),0)</f>
        <v>0</v>
      </c>
      <c r="H204" s="8">
        <f>IF(I203&lt;1,0,IF((D204+E204+G204)-C204&gt;=(I203),(I203),(D204+E204+G204)-C204))</f>
        <v>0</v>
      </c>
      <c r="I204" s="8">
        <f>IF(I203-H204&lt;1,0,I203-H204)</f>
        <v>0</v>
      </c>
      <c r="J204" s="8"/>
      <c r="N204" s="5"/>
      <c r="AB204" s="2" t="s">
        <v>0</v>
      </c>
      <c r="CA204" s="1">
        <f>SUM(CA203+1)</f>
        <v>176</v>
      </c>
      <c r="CB204" s="14">
        <f>IF(CH203&lt;1,"",$CE$7)</f>
        <v>7.0000000000000007E-2</v>
      </c>
      <c r="CC204" s="12">
        <f>IF(CH203&lt;1,"",(CH203*(CB204*30)/360))</f>
        <v>2630.8217769995672</v>
      </c>
      <c r="CD204" s="13">
        <f>IF(CH203&lt;1,"",$CE$9)</f>
        <v>3991.8149710750995</v>
      </c>
      <c r="CE204" s="12">
        <f>IF(CH203&lt;1,"",$CE$12)</f>
        <v>0</v>
      </c>
      <c r="CF204" s="12">
        <f>IF(CH203&lt;1,0,CF192)</f>
        <v>0</v>
      </c>
      <c r="CG204" s="12">
        <f>IF(CH203&lt;1,0,(CD204+CE204+CF204)-CC204)</f>
        <v>1360.9931940755323</v>
      </c>
      <c r="CH204" s="12">
        <f>IF(CH203-CG204&lt;1,0,CH203-CG204)</f>
        <v>449637.02572013595</v>
      </c>
    </row>
    <row r="205" spans="1:86" x14ac:dyDescent="0.25">
      <c r="A205" s="11" t="str">
        <f>IF(I204&lt;1,"",A204+1)</f>
        <v/>
      </c>
      <c r="B205" s="10" t="str">
        <f>IF(I204&lt;1,"",$E$7)</f>
        <v/>
      </c>
      <c r="C205" s="8">
        <f>IF(I204&lt;1,0,(I204*(B205*30)/360))</f>
        <v>0</v>
      </c>
      <c r="D205" s="9">
        <f>IF(I204 &gt; 1, IF(I204-D204&lt;1,(I204+C205),$E$9), 0)</f>
        <v>0</v>
      </c>
      <c r="E205" s="8">
        <f>IF(D205&lt;I204,IF(I204&lt;1,"",$E$12),IF(D205&lt;E204,0,D205-(I204+C205)))</f>
        <v>0</v>
      </c>
      <c r="F205" s="8"/>
      <c r="G205" s="8">
        <f>IF(I204&gt;1,IF(G193&gt;1,IF(I204&lt;$E$13,(I204-D205+C205),G193),0),0)</f>
        <v>0</v>
      </c>
      <c r="H205" s="8">
        <f>IF(I204&lt;1,0,IF((D205+E205+G205)-C205&gt;=(I204),(I204),(D205+E205+G205)-C205))</f>
        <v>0</v>
      </c>
      <c r="I205" s="8">
        <f>IF(I204-H205&lt;1,0,I204-H205)</f>
        <v>0</v>
      </c>
      <c r="J205" s="8"/>
      <c r="N205" s="5"/>
      <c r="AB205" s="2" t="s">
        <v>0</v>
      </c>
      <c r="CA205" s="1">
        <f>SUM(CA204+1)</f>
        <v>177</v>
      </c>
      <c r="CB205" s="14">
        <f>IF(CH204&lt;1,"",$CE$7)</f>
        <v>7.0000000000000007E-2</v>
      </c>
      <c r="CC205" s="12">
        <f>IF(CH204&lt;1,"",(CH204*(CB205*30)/360))</f>
        <v>2622.8826500341265</v>
      </c>
      <c r="CD205" s="13">
        <f>IF(CH204&lt;1,"",$CE$9)</f>
        <v>3991.8149710750995</v>
      </c>
      <c r="CE205" s="12">
        <f>IF(CH204&lt;1,"",$CE$12)</f>
        <v>0</v>
      </c>
      <c r="CF205" s="12">
        <f>IF(CH204&lt;1,0,CF193)</f>
        <v>0</v>
      </c>
      <c r="CG205" s="12">
        <f>IF(CH204&lt;1,0,(CD205+CE205+CF205)-CC205)</f>
        <v>1368.932321040973</v>
      </c>
      <c r="CH205" s="12">
        <f>IF(CH204-CG205&lt;1,0,CH204-CG205)</f>
        <v>448268.093399095</v>
      </c>
    </row>
    <row r="206" spans="1:86" x14ac:dyDescent="0.25">
      <c r="A206" s="11" t="str">
        <f>IF(I205&lt;1,"",A205+1)</f>
        <v/>
      </c>
      <c r="B206" s="10" t="str">
        <f>IF(I205&lt;1,"",$E$7)</f>
        <v/>
      </c>
      <c r="C206" s="8">
        <f>IF(I205&lt;1,0,(I205*(B206*30)/360))</f>
        <v>0</v>
      </c>
      <c r="D206" s="9">
        <f>IF(I205 &gt; 1, IF(I205-D205&lt;1,(I205+C206),$E$9), 0)</f>
        <v>0</v>
      </c>
      <c r="E206" s="8">
        <f>IF(D206&lt;I205,IF(I205&lt;1,"",$E$12),IF(D206&lt;E205,0,D206-(I205+C206)))</f>
        <v>0</v>
      </c>
      <c r="F206" s="8"/>
      <c r="G206" s="8">
        <f>IF(I205&gt;1,IF(G194&gt;1,IF(I205&lt;$E$13,(I205-D206+C206),G194),0),0)</f>
        <v>0</v>
      </c>
      <c r="H206" s="8">
        <f>IF(I205&lt;1,0,IF((D206+E206+G206)-C206&gt;=(I205),(I205),(D206+E206+G206)-C206))</f>
        <v>0</v>
      </c>
      <c r="I206" s="8">
        <f>IF(I205-H206&lt;1,0,I205-H206)</f>
        <v>0</v>
      </c>
      <c r="J206" s="8"/>
      <c r="N206" s="5"/>
      <c r="AB206" s="2" t="s">
        <v>0</v>
      </c>
      <c r="CA206" s="1">
        <f>SUM(CA205+1)</f>
        <v>178</v>
      </c>
      <c r="CB206" s="14">
        <f>IF(CH205&lt;1,"",$CE$7)</f>
        <v>7.0000000000000007E-2</v>
      </c>
      <c r="CC206" s="12">
        <f>IF(CH205&lt;1,"",(CH205*(CB206*30)/360))</f>
        <v>2614.897211494721</v>
      </c>
      <c r="CD206" s="13">
        <f>IF(CH205&lt;1,"",$CE$9)</f>
        <v>3991.8149710750995</v>
      </c>
      <c r="CE206" s="12">
        <f>IF(CH205&lt;1,"",$CE$12)</f>
        <v>0</v>
      </c>
      <c r="CF206" s="12">
        <f>IF(CH205&lt;1,0,CF194)</f>
        <v>0</v>
      </c>
      <c r="CG206" s="12">
        <f>IF(CH205&lt;1,0,(CD206+CE206+CF206)-CC206)</f>
        <v>1376.9177595803785</v>
      </c>
      <c r="CH206" s="12">
        <f>IF(CH205-CG206&lt;1,0,CH205-CG206)</f>
        <v>446891.17563951464</v>
      </c>
    </row>
    <row r="207" spans="1:86" x14ac:dyDescent="0.25">
      <c r="A207" s="11" t="str">
        <f>IF(I206&lt;1,"",A206+1)</f>
        <v/>
      </c>
      <c r="B207" s="10" t="str">
        <f>IF(I206&lt;1,"",$E$7)</f>
        <v/>
      </c>
      <c r="C207" s="8">
        <f>IF(I206&lt;1,0,(I206*(B207*30)/360))</f>
        <v>0</v>
      </c>
      <c r="D207" s="9">
        <f>IF(I206 &gt; 1, IF(I206-D206&lt;1,(I206+C207),$E$9), 0)</f>
        <v>0</v>
      </c>
      <c r="E207" s="8">
        <f>IF(D207&lt;I206,IF(I206&lt;1,"",$E$12),IF(D207&lt;E206,0,D207-(I206+C207)))</f>
        <v>0</v>
      </c>
      <c r="F207" s="8"/>
      <c r="G207" s="8">
        <f>IF(I206&gt;1,IF(G195&gt;1,IF(I206&lt;$E$13,(I206-D207+C207),G195),0),0)</f>
        <v>0</v>
      </c>
      <c r="H207" s="8">
        <f>IF(I206&lt;1,0,IF((D207+E207+G207)-C207&gt;=(I206),(I206),(D207+E207+G207)-C207))</f>
        <v>0</v>
      </c>
      <c r="I207" s="8">
        <f>IF(I206-H207&lt;1,0,I206-H207)</f>
        <v>0</v>
      </c>
      <c r="J207" s="8"/>
      <c r="N207" s="5"/>
      <c r="AB207" s="2" t="s">
        <v>0</v>
      </c>
      <c r="CA207" s="1">
        <f>SUM(CA206+1)</f>
        <v>179</v>
      </c>
      <c r="CB207" s="14">
        <f>IF(CH206&lt;1,"",$CE$7)</f>
        <v>7.0000000000000007E-2</v>
      </c>
      <c r="CC207" s="12">
        <f>IF(CH206&lt;1,"",(CH206*(CB207*30)/360))</f>
        <v>2606.8651912305022</v>
      </c>
      <c r="CD207" s="13">
        <f>IF(CH206&lt;1,"",$CE$9)</f>
        <v>3991.8149710750995</v>
      </c>
      <c r="CE207" s="12">
        <f>IF(CH206&lt;1,"",$CE$12)</f>
        <v>0</v>
      </c>
      <c r="CF207" s="12">
        <f>IF(CH206&lt;1,0,CF195)</f>
        <v>0</v>
      </c>
      <c r="CG207" s="12">
        <f>IF(CH206&lt;1,0,(CD207+CE207+CF207)-CC207)</f>
        <v>1384.9497798445973</v>
      </c>
      <c r="CH207" s="12">
        <f>IF(CH206-CG207&lt;1,0,CH206-CG207)</f>
        <v>445506.22585967003</v>
      </c>
    </row>
    <row r="208" spans="1:86" x14ac:dyDescent="0.25">
      <c r="A208" s="11" t="str">
        <f>IF(I207&lt;1,"",A207+1)</f>
        <v/>
      </c>
      <c r="B208" s="10" t="str">
        <f>IF(I207&lt;1,"",$E$7)</f>
        <v/>
      </c>
      <c r="C208" s="8">
        <f>IF(I207&lt;1,0,(I207*(B208*30)/360))</f>
        <v>0</v>
      </c>
      <c r="D208" s="9">
        <f>IF(I207 &gt; 1, IF(I207-D207&lt;1,(I207+C208),$E$9), 0)</f>
        <v>0</v>
      </c>
      <c r="E208" s="8">
        <f>IF(D208&lt;I207,IF(I207&lt;1,"",$E$12),IF(D208&lt;E207,0,D208-(I207+C208)))</f>
        <v>0</v>
      </c>
      <c r="F208" s="8"/>
      <c r="G208" s="8">
        <f>IF(I207&gt;1,IF(G196&gt;1,IF(I207&lt;$E$13,(I207-D208+C208),G196),0),0)</f>
        <v>0</v>
      </c>
      <c r="H208" s="8">
        <f>IF(I207&lt;1,0,IF((D208+E208+G208)-C208&gt;=(I207),(I207),(D208+E208+G208)-C208))</f>
        <v>0</v>
      </c>
      <c r="I208" s="8">
        <f>IF(I207-H208&lt;1,0,I207-H208)</f>
        <v>0</v>
      </c>
      <c r="J208" s="8"/>
      <c r="N208" s="5"/>
      <c r="AB208" s="2" t="s">
        <v>0</v>
      </c>
      <c r="CA208" s="1">
        <f>SUM(CA207+1)</f>
        <v>180</v>
      </c>
      <c r="CB208" s="14">
        <f>IF(CH207&lt;1,"",$CE$7)</f>
        <v>7.0000000000000007E-2</v>
      </c>
      <c r="CC208" s="12">
        <f>IF(CH207&lt;1,"",(CH207*(CB208*30)/360))</f>
        <v>2598.7863175147422</v>
      </c>
      <c r="CD208" s="13">
        <f>IF(CH207&lt;1,"",$CE$9)</f>
        <v>3991.8149710750995</v>
      </c>
      <c r="CE208" s="12">
        <f>IF(CH207&lt;1,"",$CE$12)</f>
        <v>0</v>
      </c>
      <c r="CF208" s="12">
        <f>IF(CH207&lt;1,0,CF196)</f>
        <v>0</v>
      </c>
      <c r="CG208" s="12">
        <f>IF(CH207&lt;1,0,(CD208+CE208+CF208)-CC208)</f>
        <v>1393.0286535603573</v>
      </c>
      <c r="CH208" s="12">
        <f>IF(CH207-CG208&lt;1,0,CH207-CG208)</f>
        <v>444113.19720610965</v>
      </c>
    </row>
    <row r="209" spans="1:86" x14ac:dyDescent="0.25">
      <c r="A209" s="11" t="str">
        <f>IF(I208&lt;1,"",A208+1)</f>
        <v/>
      </c>
      <c r="B209" s="10" t="str">
        <f>IF(I208&lt;1,"",$E$7)</f>
        <v/>
      </c>
      <c r="C209" s="8">
        <f>IF(I208&lt;1,0,(I208*(B209*30)/360))</f>
        <v>0</v>
      </c>
      <c r="D209" s="9">
        <f>IF(I208 &gt; 1, IF(I208-D208&lt;1,(I208+C209),$E$9), 0)</f>
        <v>0</v>
      </c>
      <c r="E209" s="8">
        <f>IF(D209&lt;I208,IF(I208&lt;1,"",$E$12),IF(D209&lt;E208,0,D209-(I208+C209)))</f>
        <v>0</v>
      </c>
      <c r="F209" s="8"/>
      <c r="G209" s="8">
        <f>IF(I208&gt;1,IF(G197&gt;1,IF(I208&lt;$E$13,(I208-D209+C209),G197),0),0)</f>
        <v>0</v>
      </c>
      <c r="H209" s="8">
        <f>IF(I208&lt;1,0,IF((D209+E209+G209)-C209&gt;=(I208),(I208),(D209+E209+G209)-C209))</f>
        <v>0</v>
      </c>
      <c r="I209" s="8">
        <f>IF(I208-H209&lt;1,0,I208-H209)</f>
        <v>0</v>
      </c>
      <c r="J209" s="8"/>
      <c r="N209" s="5"/>
      <c r="AB209" s="2" t="s">
        <v>0</v>
      </c>
      <c r="CA209" s="1">
        <f>SUM(CA208+1)</f>
        <v>181</v>
      </c>
      <c r="CB209" s="14">
        <f>IF(CH208&lt;1,"",$CE$7)</f>
        <v>7.0000000000000007E-2</v>
      </c>
      <c r="CC209" s="12">
        <f>IF(CH208&lt;1,"",(CH208*(CB209*30)/360))</f>
        <v>2590.6603170356398</v>
      </c>
      <c r="CD209" s="13">
        <f>IF(CH208&lt;1,"",$CE$9)</f>
        <v>3991.8149710750995</v>
      </c>
      <c r="CE209" s="12">
        <f>IF(CH208&lt;1,"",$CE$12)</f>
        <v>0</v>
      </c>
      <c r="CF209" s="12">
        <f>IF(CH208&lt;1,0,CF197)</f>
        <v>0</v>
      </c>
      <c r="CG209" s="12">
        <f>IF(CH208&lt;1,0,(CD209+CE209+CF209)-CC209)</f>
        <v>1401.1546540394597</v>
      </c>
      <c r="CH209" s="12">
        <f>IF(CH208-CG209&lt;1,0,CH208-CG209)</f>
        <v>442712.04255207017</v>
      </c>
    </row>
    <row r="210" spans="1:86" x14ac:dyDescent="0.25">
      <c r="A210" s="11" t="str">
        <f>IF(I209&lt;1,"",A209+1)</f>
        <v/>
      </c>
      <c r="B210" s="10" t="str">
        <f>IF(I209&lt;1,"",$E$7)</f>
        <v/>
      </c>
      <c r="C210" s="8">
        <f>IF(I209&lt;1,0,(I209*(B210*30)/360))</f>
        <v>0</v>
      </c>
      <c r="D210" s="9">
        <f>IF(I209 &gt; 1, IF(I209-D209&lt;1,(I209+C210),$E$9), 0)</f>
        <v>0</v>
      </c>
      <c r="E210" s="8">
        <f>IF(D210&lt;I209,IF(I209&lt;1,"",$E$12),IF(D210&lt;E209,0,D210-(I209+C210)))</f>
        <v>0</v>
      </c>
      <c r="F210" s="8"/>
      <c r="G210" s="8">
        <f>IF(I209&gt;1,IF(G198&gt;1,IF(I209&lt;$E$13,(I209-D210+C210),G198),0),0)</f>
        <v>0</v>
      </c>
      <c r="H210" s="8">
        <f>IF(I209&lt;1,0,IF((D210+E210+G210)-C210&gt;=(I209),(I209),(D210+E210+G210)-C210))</f>
        <v>0</v>
      </c>
      <c r="I210" s="8">
        <f>IF(I209-H210&lt;1,0,I209-H210)</f>
        <v>0</v>
      </c>
      <c r="J210" s="8"/>
      <c r="N210" s="5"/>
      <c r="AB210" s="2" t="s">
        <v>0</v>
      </c>
      <c r="CA210" s="1">
        <f>SUM(CA209+1)</f>
        <v>182</v>
      </c>
      <c r="CB210" s="14">
        <f>IF(CH209&lt;1,"",$CE$7)</f>
        <v>7.0000000000000007E-2</v>
      </c>
      <c r="CC210" s="12">
        <f>IF(CH209&lt;1,"",(CH209*(CB210*30)/360))</f>
        <v>2582.4869148870762</v>
      </c>
      <c r="CD210" s="13">
        <f>IF(CH209&lt;1,"",$CE$9)</f>
        <v>3991.8149710750995</v>
      </c>
      <c r="CE210" s="12">
        <f>IF(CH209&lt;1,"",$CE$12)</f>
        <v>0</v>
      </c>
      <c r="CF210" s="12">
        <f>IF(CH209&lt;1,0,CF198)</f>
        <v>0</v>
      </c>
      <c r="CG210" s="12">
        <f>IF(CH209&lt;1,0,(CD210+CE210+CF210)-CC210)</f>
        <v>1409.3280561880233</v>
      </c>
      <c r="CH210" s="12">
        <f>IF(CH209-CG210&lt;1,0,CH209-CG210)</f>
        <v>441302.71449588216</v>
      </c>
    </row>
    <row r="211" spans="1:86" x14ac:dyDescent="0.25">
      <c r="A211" s="11" t="str">
        <f>IF(I210&lt;1,"",A210+1)</f>
        <v/>
      </c>
      <c r="B211" s="10" t="str">
        <f>IF(I210&lt;1,"",$E$7)</f>
        <v/>
      </c>
      <c r="C211" s="8">
        <f>IF(I210&lt;1,0,(I210*(B211*30)/360))</f>
        <v>0</v>
      </c>
      <c r="D211" s="9">
        <f>IF(I210 &gt; 1, IF(I210-D210&lt;1,(I210+C211),$E$9), 0)</f>
        <v>0</v>
      </c>
      <c r="E211" s="8">
        <f>IF(D211&lt;I210,IF(I210&lt;1,"",$E$12),IF(D211&lt;E210,0,D211-(I210+C211)))</f>
        <v>0</v>
      </c>
      <c r="F211" s="8"/>
      <c r="G211" s="8">
        <f>IF(I210&gt;1,IF(G199&gt;1,IF(I210&lt;$E$13,(I210-D211+C211),G199),0),0)</f>
        <v>0</v>
      </c>
      <c r="H211" s="8">
        <f>IF(I210&lt;1,0,IF((D211+E211+G211)-C211&gt;=(I210),(I210),(D211+E211+G211)-C211))</f>
        <v>0</v>
      </c>
      <c r="I211" s="8">
        <f>IF(I210-H211&lt;1,0,I210-H211)</f>
        <v>0</v>
      </c>
      <c r="J211" s="8"/>
      <c r="N211" s="5"/>
      <c r="AB211" s="2" t="s">
        <v>0</v>
      </c>
      <c r="CA211" s="1">
        <f>SUM(CA210+1)</f>
        <v>183</v>
      </c>
      <c r="CB211" s="14">
        <f>IF(CH210&lt;1,"",$CE$7)</f>
        <v>7.0000000000000007E-2</v>
      </c>
      <c r="CC211" s="12">
        <f>IF(CH210&lt;1,"",(CH210*(CB211*30)/360))</f>
        <v>2574.2658345593127</v>
      </c>
      <c r="CD211" s="13">
        <f>IF(CH210&lt;1,"",$CE$9)</f>
        <v>3991.8149710750995</v>
      </c>
      <c r="CE211" s="12">
        <f>IF(CH210&lt;1,"",$CE$12)</f>
        <v>0</v>
      </c>
      <c r="CF211" s="12">
        <f>IF(CH210&lt;1,0,CF199)</f>
        <v>0</v>
      </c>
      <c r="CG211" s="12">
        <f>IF(CH210&lt;1,0,(CD211+CE211+CF211)-CC211)</f>
        <v>1417.5491365157868</v>
      </c>
      <c r="CH211" s="12">
        <f>IF(CH210-CG211&lt;1,0,CH210-CG211)</f>
        <v>439885.16535936639</v>
      </c>
    </row>
    <row r="212" spans="1:86" x14ac:dyDescent="0.25">
      <c r="A212" s="11" t="str">
        <f>IF(I211&lt;1,"",A211+1)</f>
        <v/>
      </c>
      <c r="B212" s="10" t="str">
        <f>IF(I211&lt;1,"",$E$7)</f>
        <v/>
      </c>
      <c r="C212" s="8">
        <f>IF(I211&lt;1,0,(I211*(B212*30)/360))</f>
        <v>0</v>
      </c>
      <c r="D212" s="9">
        <f>IF(I211 &gt; 1, IF(I211-D211&lt;1,(I211+C212),$E$9), 0)</f>
        <v>0</v>
      </c>
      <c r="E212" s="8">
        <f>IF(D212&lt;I211,IF(I211&lt;1,"",$E$12),IF(D212&lt;E211,0,D212-(I211+C212)))</f>
        <v>0</v>
      </c>
      <c r="F212" s="8"/>
      <c r="G212" s="8">
        <f>IF(I211&gt;1,IF(G200&gt;1,IF(I211&lt;$E$13,(I211-D212+C212),G200),0),0)</f>
        <v>0</v>
      </c>
      <c r="H212" s="8">
        <f>IF(I211&lt;1,0,IF((D212+E212+G212)-C212&gt;=(I211),(I211),(D212+E212+G212)-C212))</f>
        <v>0</v>
      </c>
      <c r="I212" s="8">
        <f>IF(I211-H212&lt;1,0,I211-H212)</f>
        <v>0</v>
      </c>
      <c r="J212" s="8"/>
      <c r="N212" s="5"/>
      <c r="AB212" s="2" t="s">
        <v>0</v>
      </c>
      <c r="CA212" s="1">
        <f>SUM(CA211+1)</f>
        <v>184</v>
      </c>
      <c r="CB212" s="14">
        <f>IF(CH211&lt;1,"",$CE$7)</f>
        <v>7.0000000000000007E-2</v>
      </c>
      <c r="CC212" s="12">
        <f>IF(CH211&lt;1,"",(CH211*(CB212*30)/360))</f>
        <v>2565.9967979296371</v>
      </c>
      <c r="CD212" s="13">
        <f>IF(CH211&lt;1,"",$CE$9)</f>
        <v>3991.8149710750995</v>
      </c>
      <c r="CE212" s="12">
        <f>IF(CH211&lt;1,"",$CE$12)</f>
        <v>0</v>
      </c>
      <c r="CF212" s="12">
        <f>IF(CH211&lt;1,0,CF200)</f>
        <v>0</v>
      </c>
      <c r="CG212" s="12">
        <f>IF(CH211&lt;1,0,(CD212+CE212+CF212)-CC212)</f>
        <v>1425.8181731454624</v>
      </c>
      <c r="CH212" s="12">
        <f>IF(CH211-CG212&lt;1,0,CH211-CG212)</f>
        <v>438459.34718622093</v>
      </c>
    </row>
    <row r="213" spans="1:86" x14ac:dyDescent="0.25">
      <c r="A213" s="11" t="str">
        <f>IF(I212&lt;1,"",A212+1)</f>
        <v/>
      </c>
      <c r="B213" s="10" t="str">
        <f>IF(I212&lt;1,"",$E$7)</f>
        <v/>
      </c>
      <c r="C213" s="8">
        <f>IF(I212&lt;1,0,(I212*(B213*30)/360))</f>
        <v>0</v>
      </c>
      <c r="D213" s="9">
        <f>IF(I212 &gt; 1, IF(I212-D212&lt;1,(I212+C213),$E$9), 0)</f>
        <v>0</v>
      </c>
      <c r="E213" s="8">
        <f>IF(D213&lt;I212,IF(I212&lt;1,"",$E$12),IF(D213&lt;E212,0,D213-(I212+C213)))</f>
        <v>0</v>
      </c>
      <c r="F213" s="8"/>
      <c r="G213" s="8">
        <f>IF(I212&gt;1,IF(G201&gt;1,IF(I212&lt;$E$13,(I212-D213+C213),G201),0),0)</f>
        <v>0</v>
      </c>
      <c r="H213" s="8">
        <f>IF(I212&lt;1,0,IF((D213+E213+G213)-C213&gt;=(I212),(I212),(D213+E213+G213)-C213))</f>
        <v>0</v>
      </c>
      <c r="I213" s="8">
        <f>IF(I212-H213&lt;1,0,I212-H213)</f>
        <v>0</v>
      </c>
      <c r="J213" s="8"/>
      <c r="N213" s="5"/>
      <c r="AB213" s="2" t="s">
        <v>0</v>
      </c>
      <c r="CA213" s="1">
        <f>SUM(CA212+1)</f>
        <v>185</v>
      </c>
      <c r="CB213" s="14">
        <f>IF(CH212&lt;1,"",$CE$7)</f>
        <v>7.0000000000000007E-2</v>
      </c>
      <c r="CC213" s="12">
        <f>IF(CH212&lt;1,"",(CH212*(CB213*30)/360))</f>
        <v>2557.6795252529555</v>
      </c>
      <c r="CD213" s="13">
        <f>IF(CH212&lt;1,"",$CE$9)</f>
        <v>3991.8149710750995</v>
      </c>
      <c r="CE213" s="12">
        <f>IF(CH212&lt;1,"",$CE$12)</f>
        <v>0</v>
      </c>
      <c r="CF213" s="12">
        <f>IF(CH212&lt;1,0,CF201)</f>
        <v>0</v>
      </c>
      <c r="CG213" s="12">
        <f>IF(CH212&lt;1,0,(CD213+CE213+CF213)-CC213)</f>
        <v>1434.135445822144</v>
      </c>
      <c r="CH213" s="12">
        <f>IF(CH212-CG213&lt;1,0,CH212-CG213)</f>
        <v>437025.21174039878</v>
      </c>
    </row>
    <row r="214" spans="1:86" x14ac:dyDescent="0.25">
      <c r="A214" s="11" t="str">
        <f>IF(I213&lt;1,"",A213+1)</f>
        <v/>
      </c>
      <c r="B214" s="10" t="str">
        <f>IF(I213&lt;1,"",$E$7)</f>
        <v/>
      </c>
      <c r="C214" s="8">
        <f>IF(I213&lt;1,0,(I213*(B214*30)/360))</f>
        <v>0</v>
      </c>
      <c r="D214" s="9">
        <f>IF(I213 &gt; 1, IF(I213-D213&lt;1,(I213+C214),$E$9), 0)</f>
        <v>0</v>
      </c>
      <c r="E214" s="8">
        <f>IF(D214&lt;I213,IF(I213&lt;1,"",$E$12),IF(D214&lt;E213,0,D214-(I213+C214)))</f>
        <v>0</v>
      </c>
      <c r="F214" s="8"/>
      <c r="G214" s="8">
        <f>IF(I213&gt;1,IF(G202&gt;1,IF(I213&lt;$E$13,(I213-D214+C214),G202),0),0)</f>
        <v>0</v>
      </c>
      <c r="H214" s="8">
        <f>IF(I213&lt;1,0,IF((D214+E214+G214)-C214&gt;=(I213),(I213),(D214+E214+G214)-C214))</f>
        <v>0</v>
      </c>
      <c r="I214" s="8">
        <f>IF(I213-H214&lt;1,0,I213-H214)</f>
        <v>0</v>
      </c>
      <c r="J214" s="8"/>
      <c r="N214" s="5">
        <v>15</v>
      </c>
      <c r="AB214" s="2" t="s">
        <v>0</v>
      </c>
      <c r="CA214" s="1">
        <f>SUM(CA213+1)</f>
        <v>186</v>
      </c>
      <c r="CB214" s="14">
        <f>IF(CH213&lt;1,"",$CE$7)</f>
        <v>7.0000000000000007E-2</v>
      </c>
      <c r="CC214" s="12">
        <f>IF(CH213&lt;1,"",(CH213*(CB214*30)/360))</f>
        <v>2549.3137351523264</v>
      </c>
      <c r="CD214" s="13">
        <f>IF(CH213&lt;1,"",$CE$9)</f>
        <v>3991.8149710750995</v>
      </c>
      <c r="CE214" s="12">
        <f>IF(CH213&lt;1,"",$CE$12)</f>
        <v>0</v>
      </c>
      <c r="CF214" s="12">
        <f>IF(CH213&lt;1,0,CF202)</f>
        <v>0</v>
      </c>
      <c r="CG214" s="12">
        <f>IF(CH213&lt;1,0,(CD214+CE214+CF214)-CC214)</f>
        <v>1442.501235922773</v>
      </c>
      <c r="CH214" s="12">
        <f>IF(CH213-CG214&lt;1,0,CH213-CG214)</f>
        <v>435582.71050447598</v>
      </c>
    </row>
    <row r="215" spans="1:86" x14ac:dyDescent="0.25">
      <c r="A215" s="11" t="str">
        <f>IF(I214&lt;1,"",A214+1)</f>
        <v/>
      </c>
      <c r="B215" s="10" t="str">
        <f>IF(I214&lt;1,"",$E$7)</f>
        <v/>
      </c>
      <c r="C215" s="8">
        <f>IF(I214&lt;1,0,(I214*(B215*30)/360))</f>
        <v>0</v>
      </c>
      <c r="D215" s="9">
        <f>IF(I214 &gt; 1, IF(I214-D214&lt;1,(I214+C215),$E$9), 0)</f>
        <v>0</v>
      </c>
      <c r="E215" s="8">
        <f>IF(D215&lt;I214,IF(I214&lt;1,"",$E$12),IF(D215&lt;E214,0,D215-(I214+C215)))</f>
        <v>0</v>
      </c>
      <c r="F215" s="8"/>
      <c r="G215" s="8">
        <f>IF(I214&gt;1,IF(G203&gt;1,IF(I214&lt;$E$13,(I214-D215+C215),G203),0),0)</f>
        <v>0</v>
      </c>
      <c r="H215" s="8">
        <f>IF(I214&lt;1,0,IF((D215+E215+G215)-C215&gt;=(I214),(I214),(D215+E215+G215)-C215))</f>
        <v>0</v>
      </c>
      <c r="I215" s="8">
        <f>IF(I214-H215&lt;1,0,I214-H215)</f>
        <v>0</v>
      </c>
      <c r="J215" s="8"/>
      <c r="N215" s="5"/>
      <c r="AB215" s="2" t="s">
        <v>0</v>
      </c>
      <c r="CA215" s="1">
        <f>SUM(CA214+1)</f>
        <v>187</v>
      </c>
      <c r="CB215" s="14">
        <f>IF(CH214&lt;1,"",$CE$7)</f>
        <v>7.0000000000000007E-2</v>
      </c>
      <c r="CC215" s="12">
        <f>IF(CH214&lt;1,"",(CH214*(CB215*30)/360))</f>
        <v>2540.8991446094433</v>
      </c>
      <c r="CD215" s="13">
        <f>IF(CH214&lt;1,"",$CE$9)</f>
        <v>3991.8149710750995</v>
      </c>
      <c r="CE215" s="12">
        <f>IF(CH214&lt;1,"",$CE$12)</f>
        <v>0</v>
      </c>
      <c r="CF215" s="12">
        <f>IF(CH214&lt;1,0,CF203)</f>
        <v>0</v>
      </c>
      <c r="CG215" s="12">
        <f>IF(CH214&lt;1,0,(CD215+CE215+CF215)-CC215)</f>
        <v>1450.9158264656562</v>
      </c>
      <c r="CH215" s="12">
        <f>IF(CH214-CG215&lt;1,0,CH214-CG215)</f>
        <v>434131.79467801034</v>
      </c>
    </row>
    <row r="216" spans="1:86" x14ac:dyDescent="0.25">
      <c r="A216" s="11" t="str">
        <f>IF(I215&lt;1,"",A215+1)</f>
        <v/>
      </c>
      <c r="B216" s="10" t="str">
        <f>IF(I215&lt;1,"",$E$7)</f>
        <v/>
      </c>
      <c r="C216" s="8">
        <f>IF(I215&lt;1,0,(I215*(B216*30)/360))</f>
        <v>0</v>
      </c>
      <c r="D216" s="9">
        <f>IF(I215 &gt; 1, IF(I215-D215&lt;1,(I215+C216),$E$9), 0)</f>
        <v>0</v>
      </c>
      <c r="E216" s="8">
        <f>IF(D216&lt;I215,IF(I215&lt;1,"",$E$12),IF(D216&lt;E215,0,D216-(I215+C216)))</f>
        <v>0</v>
      </c>
      <c r="F216" s="8"/>
      <c r="G216" s="8">
        <f>IF(G204 &gt; 1, IF(I215&lt;$E$13,(I215-D216+C216),G204), 0)</f>
        <v>0</v>
      </c>
      <c r="H216" s="8">
        <f>IF(I215&lt;1,0,IF((D216+E216+G216)-C216&gt;=(I215),(I215),(D216+E216+G216)-C216))</f>
        <v>0</v>
      </c>
      <c r="I216" s="8">
        <f>IF(I215-H216&lt;1,0,I215-H216)</f>
        <v>0</v>
      </c>
      <c r="J216" s="8"/>
      <c r="N216" s="5"/>
      <c r="AB216" s="2" t="s">
        <v>0</v>
      </c>
      <c r="CA216" s="1">
        <f>SUM(CA215+1)</f>
        <v>188</v>
      </c>
      <c r="CB216" s="14">
        <f>IF(CH215&lt;1,"",$CE$7)</f>
        <v>7.0000000000000007E-2</v>
      </c>
      <c r="CC216" s="12">
        <f>IF(CH215&lt;1,"",(CH215*(CB216*30)/360))</f>
        <v>2532.4354689550605</v>
      </c>
      <c r="CD216" s="13">
        <f>IF(CH215&lt;1,"",$CE$9)</f>
        <v>3991.8149710750995</v>
      </c>
      <c r="CE216" s="12">
        <f>IF(CH215&lt;1,"",$CE$12)</f>
        <v>0</v>
      </c>
      <c r="CF216" s="12">
        <f>IF(CH215&lt;1,0,CF204)</f>
        <v>0</v>
      </c>
      <c r="CG216" s="12">
        <f>IF(CH215&lt;1,0,(CD216+CE216+CF216)-CC216)</f>
        <v>1459.379502120039</v>
      </c>
      <c r="CH216" s="12">
        <f>IF(CH215-CG216&lt;1,0,CH215-CG216)</f>
        <v>432672.41517589032</v>
      </c>
    </row>
    <row r="217" spans="1:86" x14ac:dyDescent="0.25">
      <c r="A217" s="11" t="str">
        <f>IF(I216&lt;1,"",A216+1)</f>
        <v/>
      </c>
      <c r="B217" s="10" t="str">
        <f>IF(I216&lt;1,"",$E$7)</f>
        <v/>
      </c>
      <c r="C217" s="8">
        <f>IF(I216&lt;1,0,(I216*(B217*30)/360))</f>
        <v>0</v>
      </c>
      <c r="D217" s="9">
        <f>IF(I216 &gt; 1, IF(I216-D216&lt;1,(I216+C217),$E$9), 0)</f>
        <v>0</v>
      </c>
      <c r="E217" s="8">
        <f>IF(D217&lt;I216,IF(I216&lt;1,"",$E$12),IF(D217&lt;E216,0,D217-(I216+C217)))</f>
        <v>0</v>
      </c>
      <c r="F217" s="8"/>
      <c r="G217" s="8">
        <f>IF(G205 &gt; 1, IF(I216&lt;$E$13,(I216-D217+C217),G205), 0)</f>
        <v>0</v>
      </c>
      <c r="H217" s="8">
        <f>IF(I216&lt;1,0,IF((D217+E217+G217)-C217&gt;=(I216),(I216),(D217+E217+G217)-C217))</f>
        <v>0</v>
      </c>
      <c r="I217" s="8">
        <f>IF(I216-H217&lt;1,0,I216-H217)</f>
        <v>0</v>
      </c>
      <c r="J217" s="8"/>
      <c r="N217" s="5"/>
      <c r="AB217" s="2" t="s">
        <v>0</v>
      </c>
      <c r="CA217" s="1">
        <f>SUM(CA216+1)</f>
        <v>189</v>
      </c>
      <c r="CB217" s="14">
        <f>IF(CH216&lt;1,"",$CE$7)</f>
        <v>7.0000000000000007E-2</v>
      </c>
      <c r="CC217" s="12">
        <f>IF(CH216&lt;1,"",(CH216*(CB217*30)/360))</f>
        <v>2523.9224218593604</v>
      </c>
      <c r="CD217" s="13">
        <f>IF(CH216&lt;1,"",$CE$9)</f>
        <v>3991.8149710750995</v>
      </c>
      <c r="CE217" s="12">
        <f>IF(CH216&lt;1,"",$CE$12)</f>
        <v>0</v>
      </c>
      <c r="CF217" s="12">
        <f>IF(CH216&lt;1,0,CF205)</f>
        <v>0</v>
      </c>
      <c r="CG217" s="12">
        <f>IF(CH216&lt;1,0,(CD217+CE217+CF217)-CC217)</f>
        <v>1467.8925492157391</v>
      </c>
      <c r="CH217" s="12">
        <f>IF(CH216-CG217&lt;1,0,CH216-CG217)</f>
        <v>431204.52262667456</v>
      </c>
    </row>
    <row r="218" spans="1:86" x14ac:dyDescent="0.25">
      <c r="A218" s="11" t="str">
        <f>IF(I217&lt;1,"",A217+1)</f>
        <v/>
      </c>
      <c r="B218" s="10" t="str">
        <f>IF(I217&lt;1,"",$E$7)</f>
        <v/>
      </c>
      <c r="C218" s="8">
        <f>IF(I217&lt;1,0,(I217*(B218*30)/360))</f>
        <v>0</v>
      </c>
      <c r="D218" s="9">
        <f>IF(I217 &gt; 1, IF(I217-D217&lt;1,(I217+C218),$E$9), 0)</f>
        <v>0</v>
      </c>
      <c r="E218" s="8">
        <f>IF(D218&lt;I217,IF(I217&lt;1,"",$E$12),IF(D218&lt;E217,0,D218-(I217+C218)))</f>
        <v>0</v>
      </c>
      <c r="F218" s="8"/>
      <c r="G218" s="8">
        <f>IF(G206 &gt; 1, IF(I217&lt;$E$13,(I217-D218+C218),G206), 0)</f>
        <v>0</v>
      </c>
      <c r="H218" s="8">
        <f>IF(I217&lt;1,0,IF((D218+E218+G218)-C218&gt;=(I217),(I217),(D218+E218+G218)-C218))</f>
        <v>0</v>
      </c>
      <c r="I218" s="8">
        <f>IF(I217-H218&lt;1,0,I217-H218)</f>
        <v>0</v>
      </c>
      <c r="J218" s="8"/>
      <c r="N218" s="5"/>
      <c r="AB218" s="2" t="s">
        <v>0</v>
      </c>
      <c r="CA218" s="1">
        <f>SUM(CA217+1)</f>
        <v>190</v>
      </c>
      <c r="CB218" s="14">
        <f>IF(CH217&lt;1,"",$CE$7)</f>
        <v>7.0000000000000007E-2</v>
      </c>
      <c r="CC218" s="12">
        <f>IF(CH217&lt;1,"",(CH217*(CB218*30)/360))</f>
        <v>2515.3597153222681</v>
      </c>
      <c r="CD218" s="13">
        <f>IF(CH217&lt;1,"",$CE$9)</f>
        <v>3991.8149710750995</v>
      </c>
      <c r="CE218" s="12">
        <f>IF(CH217&lt;1,"",$CE$12)</f>
        <v>0</v>
      </c>
      <c r="CF218" s="12">
        <f>IF(CH217&lt;1,0,CF206)</f>
        <v>0</v>
      </c>
      <c r="CG218" s="12">
        <f>IF(CH217&lt;1,0,(CD218+CE218+CF218)-CC218)</f>
        <v>1476.4552557528314</v>
      </c>
      <c r="CH218" s="12">
        <f>IF(CH217-CG218&lt;1,0,CH217-CG218)</f>
        <v>429728.06737092172</v>
      </c>
    </row>
    <row r="219" spans="1:86" x14ac:dyDescent="0.25">
      <c r="A219" s="11" t="str">
        <f>IF(I218&lt;1,"",A218+1)</f>
        <v/>
      </c>
      <c r="B219" s="10" t="str">
        <f>IF(I218&lt;1,"",$E$7)</f>
        <v/>
      </c>
      <c r="C219" s="8">
        <f>IF(I218&lt;1,0,(I218*(B219*30)/360))</f>
        <v>0</v>
      </c>
      <c r="D219" s="9">
        <f>IF(I218 &gt; 1, IF(I218-D218&lt;1,(I218+C219),$E$9), 0)</f>
        <v>0</v>
      </c>
      <c r="E219" s="8">
        <f>IF(D219&lt;I218,IF(I218&lt;1,"",$E$12),IF(D219&lt;E218,0,D219-(I218+C219)))</f>
        <v>0</v>
      </c>
      <c r="F219" s="8"/>
      <c r="G219" s="8">
        <f>IF(G207 &gt; 1, IF(I218&lt;$E$13,(I218-D219+C219),G207), 0)</f>
        <v>0</v>
      </c>
      <c r="H219" s="8">
        <f>IF(I218&lt;1,0,IF((D219+E219+G219)-C219&gt;=(I218),(I218),(D219+E219+G219)-C219))</f>
        <v>0</v>
      </c>
      <c r="I219" s="8">
        <f>IF(I218-H219&lt;1,0,I218-H219)</f>
        <v>0</v>
      </c>
      <c r="J219" s="8"/>
      <c r="N219" s="5"/>
      <c r="AB219" s="2" t="s">
        <v>0</v>
      </c>
      <c r="CA219" s="1">
        <f>SUM(CA218+1)</f>
        <v>191</v>
      </c>
      <c r="CB219" s="14">
        <f>IF(CH218&lt;1,"",$CE$7)</f>
        <v>7.0000000000000007E-2</v>
      </c>
      <c r="CC219" s="12">
        <f>IF(CH218&lt;1,"",(CH218*(CB219*30)/360))</f>
        <v>2506.7470596637099</v>
      </c>
      <c r="CD219" s="13">
        <f>IF(CH218&lt;1,"",$CE$9)</f>
        <v>3991.8149710750995</v>
      </c>
      <c r="CE219" s="12">
        <f>IF(CH218&lt;1,"",$CE$12)</f>
        <v>0</v>
      </c>
      <c r="CF219" s="12">
        <f>IF(CH218&lt;1,0,CF207)</f>
        <v>0</v>
      </c>
      <c r="CG219" s="12">
        <f>IF(CH218&lt;1,0,(CD219+CE219+CF219)-CC219)</f>
        <v>1485.0679114113896</v>
      </c>
      <c r="CH219" s="12">
        <f>IF(CH218-CG219&lt;1,0,CH218-CG219)</f>
        <v>428242.99945951032</v>
      </c>
    </row>
    <row r="220" spans="1:86" x14ac:dyDescent="0.25">
      <c r="A220" s="11" t="str">
        <f>IF(I219&lt;1,"",A219+1)</f>
        <v/>
      </c>
      <c r="B220" s="10" t="str">
        <f>IF(I219&lt;1,"",$E$7)</f>
        <v/>
      </c>
      <c r="C220" s="8">
        <f>IF(I219&lt;1,0,(I219*(B220*30)/360))</f>
        <v>0</v>
      </c>
      <c r="D220" s="9">
        <f>IF(I219 &gt; 1, IF(I219-D219&lt;1,(I219+C220),$E$9), 0)</f>
        <v>0</v>
      </c>
      <c r="E220" s="8">
        <f>IF(D220&lt;I219,IF(I219&lt;1,"",$E$12),IF(D220&lt;E219,0,D220-(I219+C220)))</f>
        <v>0</v>
      </c>
      <c r="F220" s="8"/>
      <c r="G220" s="8">
        <f>IF(G208 &gt; 1, IF(I219&lt;$E$13,(I219-D220+C220),G208), 0)</f>
        <v>0</v>
      </c>
      <c r="H220" s="8">
        <f>IF(I219&lt;1,0,IF((D220+E220+G220)-C220&gt;=(I219),(I219),(D220+E220+G220)-C220))</f>
        <v>0</v>
      </c>
      <c r="I220" s="8">
        <f>IF(I219-H220&lt;1,0,I219-H220)</f>
        <v>0</v>
      </c>
      <c r="J220" s="8"/>
      <c r="N220" s="5"/>
      <c r="AB220" s="2" t="s">
        <v>0</v>
      </c>
      <c r="CA220" s="1">
        <f>SUM(CA219+1)</f>
        <v>192</v>
      </c>
      <c r="CB220" s="14">
        <f>IF(CH219&lt;1,"",$CE$7)</f>
        <v>7.0000000000000007E-2</v>
      </c>
      <c r="CC220" s="12">
        <f>IF(CH219&lt;1,"",(CH219*(CB220*30)/360))</f>
        <v>2498.0841635138104</v>
      </c>
      <c r="CD220" s="13">
        <f>IF(CH219&lt;1,"",$CE$9)</f>
        <v>3991.8149710750995</v>
      </c>
      <c r="CE220" s="12">
        <f>IF(CH219&lt;1,"",$CE$12)</f>
        <v>0</v>
      </c>
      <c r="CF220" s="12">
        <f>IF(CH219&lt;1,0,CF208)</f>
        <v>0</v>
      </c>
      <c r="CG220" s="12">
        <f>IF(CH219&lt;1,0,(CD220+CE220+CF220)-CC220)</f>
        <v>1493.7308075612891</v>
      </c>
      <c r="CH220" s="12">
        <f>IF(CH219-CG220&lt;1,0,CH219-CG220)</f>
        <v>426749.26865194901</v>
      </c>
    </row>
    <row r="221" spans="1:86" x14ac:dyDescent="0.25">
      <c r="A221" s="11" t="str">
        <f>IF(I220&lt;1,"",A220+1)</f>
        <v/>
      </c>
      <c r="B221" s="10" t="str">
        <f>IF(I220&lt;1,"",$E$7)</f>
        <v/>
      </c>
      <c r="C221" s="8">
        <f>IF(I220&lt;1,0,(I220*(B221*30)/360))</f>
        <v>0</v>
      </c>
      <c r="D221" s="9">
        <f>IF(I220 &gt; 1, IF(I220-D220&lt;1,(I220+C221),$E$9), 0)</f>
        <v>0</v>
      </c>
      <c r="E221" s="8">
        <f>IF(D221&lt;I220,IF(I220&lt;1,"",$E$12),IF(D221&lt;E220,0,D221-(I220+C221)))</f>
        <v>0</v>
      </c>
      <c r="F221" s="8"/>
      <c r="G221" s="8">
        <f>IF(G209 &gt; 1, IF(I220&lt;$E$13,(I220-D221+C221),G209), 0)</f>
        <v>0</v>
      </c>
      <c r="H221" s="8">
        <f>IF(I220&lt;1,0,IF((D221+E221+G221)-C221&gt;=(I220),(I220),(D221+E221+G221)-C221))</f>
        <v>0</v>
      </c>
      <c r="I221" s="8">
        <f>IF(I220-H221&lt;1,0,I220-H221)</f>
        <v>0</v>
      </c>
      <c r="J221" s="8"/>
      <c r="N221" s="5"/>
      <c r="AB221" s="2" t="s">
        <v>0</v>
      </c>
      <c r="CA221" s="1">
        <f>SUM(CA220+1)</f>
        <v>193</v>
      </c>
      <c r="CB221" s="14">
        <f>IF(CH220&lt;1,"",$CE$7)</f>
        <v>7.0000000000000007E-2</v>
      </c>
      <c r="CC221" s="12">
        <f>IF(CH220&lt;1,"",(CH220*(CB221*30)/360))</f>
        <v>2489.3707338030358</v>
      </c>
      <c r="CD221" s="13">
        <f>IF(CH220&lt;1,"",$CE$9)</f>
        <v>3991.8149710750995</v>
      </c>
      <c r="CE221" s="12">
        <f>IF(CH220&lt;1,"",$CE$12)</f>
        <v>0</v>
      </c>
      <c r="CF221" s="12">
        <f>IF(CH220&lt;1,0,CF209)</f>
        <v>0</v>
      </c>
      <c r="CG221" s="12">
        <f>IF(CH220&lt;1,0,(CD221+CE221+CF221)-CC221)</f>
        <v>1502.4442372720637</v>
      </c>
      <c r="CH221" s="12">
        <f>IF(CH220-CG221&lt;1,0,CH220-CG221)</f>
        <v>425246.82441467693</v>
      </c>
    </row>
    <row r="222" spans="1:86" x14ac:dyDescent="0.25">
      <c r="A222" s="11" t="str">
        <f>IF(I221&lt;1,"",A221+1)</f>
        <v/>
      </c>
      <c r="B222" s="10" t="str">
        <f>IF(I221&lt;1,"",$E$7)</f>
        <v/>
      </c>
      <c r="C222" s="8">
        <f>IF(I221&lt;1,0,(I221*(B222*30)/360))</f>
        <v>0</v>
      </c>
      <c r="D222" s="9">
        <f>IF(I221 &gt; 1, IF(I221-D221&lt;1,(I221+C222),$E$9), 0)</f>
        <v>0</v>
      </c>
      <c r="E222" s="8">
        <f>IF(D222&lt;I221,IF(I221&lt;1,"",$E$12),IF(D222&lt;E221,0,D222-(I221+C222)))</f>
        <v>0</v>
      </c>
      <c r="F222" s="8"/>
      <c r="G222" s="8">
        <f>IF(G210 &gt; 1, IF(I221&lt;$E$13,(I221-D222+C222),G210), 0)</f>
        <v>0</v>
      </c>
      <c r="H222" s="8">
        <f>IF(I221&lt;1,0,IF((D222+E222+G222)-C222&gt;=(I221),(I221),(D222+E222+G222)-C222))</f>
        <v>0</v>
      </c>
      <c r="I222" s="8">
        <f>IF(I221-H222&lt;1,0,I221-H222)</f>
        <v>0</v>
      </c>
      <c r="J222" s="8"/>
      <c r="N222" s="5"/>
      <c r="AB222" s="2" t="s">
        <v>0</v>
      </c>
      <c r="CA222" s="1">
        <f>SUM(CA221+1)</f>
        <v>194</v>
      </c>
      <c r="CB222" s="14">
        <f>IF(CH221&lt;1,"",$CE$7)</f>
        <v>7.0000000000000007E-2</v>
      </c>
      <c r="CC222" s="12">
        <f>IF(CH221&lt;1,"",(CH221*(CB222*30)/360))</f>
        <v>2480.6064757522822</v>
      </c>
      <c r="CD222" s="13">
        <f>IF(CH221&lt;1,"",$CE$9)</f>
        <v>3991.8149710750995</v>
      </c>
      <c r="CE222" s="12">
        <f>IF(CH221&lt;1,"",$CE$12)</f>
        <v>0</v>
      </c>
      <c r="CF222" s="12">
        <f>IF(CH221&lt;1,0,CF210)</f>
        <v>0</v>
      </c>
      <c r="CG222" s="12">
        <f>IF(CH221&lt;1,0,(CD222+CE222+CF222)-CC222)</f>
        <v>1511.2084953228173</v>
      </c>
      <c r="CH222" s="12">
        <f>IF(CH221-CG222&lt;1,0,CH221-CG222)</f>
        <v>423735.61591935414</v>
      </c>
    </row>
    <row r="223" spans="1:86" x14ac:dyDescent="0.25">
      <c r="A223" s="11" t="str">
        <f>IF(I222&lt;1,"",A222+1)</f>
        <v/>
      </c>
      <c r="B223" s="10" t="str">
        <f>IF(I222&lt;1,"",$E$7)</f>
        <v/>
      </c>
      <c r="C223" s="8">
        <f>IF(I222&lt;1,0,(I222*(B223*30)/360))</f>
        <v>0</v>
      </c>
      <c r="D223" s="9">
        <f>IF(I222 &gt; 1, IF(I222-D222&lt;1,(I222+C223),$E$9), 0)</f>
        <v>0</v>
      </c>
      <c r="E223" s="8">
        <f>IF(D223&lt;I222,IF(I222&lt;1,"",$E$12),IF(D223&lt;E222,0,D223-(I222+C223)))</f>
        <v>0</v>
      </c>
      <c r="F223" s="8"/>
      <c r="G223" s="8">
        <f>IF(G211 &gt; 1, IF(I222&lt;$E$13,(I222-D223+C223),G211), 0)</f>
        <v>0</v>
      </c>
      <c r="H223" s="8">
        <f>IF(I222&lt;1,0,IF((D223+E223+G223)-C223&gt;=(I222),(I222),(D223+E223+G223)-C223))</f>
        <v>0</v>
      </c>
      <c r="I223" s="8">
        <f>IF(I222-H223&lt;1,0,I222-H223)</f>
        <v>0</v>
      </c>
      <c r="J223" s="8"/>
      <c r="N223" s="5"/>
      <c r="AB223" s="2" t="s">
        <v>0</v>
      </c>
      <c r="CA223" s="1">
        <f>SUM(CA222+1)</f>
        <v>195</v>
      </c>
      <c r="CB223" s="14">
        <f>IF(CH222&lt;1,"",$CE$7)</f>
        <v>7.0000000000000007E-2</v>
      </c>
      <c r="CC223" s="12">
        <f>IF(CH222&lt;1,"",(CH222*(CB223*30)/360))</f>
        <v>2471.7910928628994</v>
      </c>
      <c r="CD223" s="13">
        <f>IF(CH222&lt;1,"",$CE$9)</f>
        <v>3991.8149710750995</v>
      </c>
      <c r="CE223" s="12">
        <f>IF(CH222&lt;1,"",$CE$12)</f>
        <v>0</v>
      </c>
      <c r="CF223" s="12">
        <f>IF(CH222&lt;1,0,CF211)</f>
        <v>0</v>
      </c>
      <c r="CG223" s="12">
        <f>IF(CH222&lt;1,0,(CD223+CE223+CF223)-CC223)</f>
        <v>1520.0238782122001</v>
      </c>
      <c r="CH223" s="12">
        <f>IF(CH222-CG223&lt;1,0,CH222-CG223)</f>
        <v>422215.59204114194</v>
      </c>
    </row>
    <row r="224" spans="1:86" x14ac:dyDescent="0.25">
      <c r="A224" s="11" t="str">
        <f>IF(I223&lt;1,"",A223+1)</f>
        <v/>
      </c>
      <c r="B224" s="10" t="str">
        <f>IF(I223&lt;1,"",$E$7)</f>
        <v/>
      </c>
      <c r="C224" s="8">
        <f>IF(I223&lt;1,0,(I223*(B224*30)/360))</f>
        <v>0</v>
      </c>
      <c r="D224" s="9">
        <f>IF(I223 &gt; 1, IF(I223-D223&lt;1,(I223+C224),$E$9), 0)</f>
        <v>0</v>
      </c>
      <c r="E224" s="8">
        <f>IF(D224&lt;I223,IF(I223&lt;1,"",$E$12),IF(D224&lt;E223,0,D224-(I223+C224)))</f>
        <v>0</v>
      </c>
      <c r="F224" s="8"/>
      <c r="G224" s="8">
        <f>IF(G212 &gt; 1, IF(I223&lt;$E$13,(I223-D224+C224),G212), 0)</f>
        <v>0</v>
      </c>
      <c r="H224" s="8">
        <f>IF(I223&lt;1,0,IF((D224+E224+G224)-C224&gt;=(I223),(I223),(D224+E224+G224)-C224))</f>
        <v>0</v>
      </c>
      <c r="I224" s="8">
        <f>IF(I223-H224&lt;1,0,I223-H224)</f>
        <v>0</v>
      </c>
      <c r="J224" s="8"/>
      <c r="N224" s="5"/>
      <c r="AB224" s="2" t="s">
        <v>0</v>
      </c>
      <c r="CA224" s="1">
        <f>SUM(CA223+1)</f>
        <v>196</v>
      </c>
      <c r="CB224" s="14">
        <f>IF(CH223&lt;1,"",$CE$7)</f>
        <v>7.0000000000000007E-2</v>
      </c>
      <c r="CC224" s="12">
        <f>IF(CH223&lt;1,"",(CH223*(CB224*30)/360))</f>
        <v>2462.9242869066616</v>
      </c>
      <c r="CD224" s="13">
        <f>IF(CH223&lt;1,"",$CE$9)</f>
        <v>3991.8149710750995</v>
      </c>
      <c r="CE224" s="12">
        <f>IF(CH223&lt;1,"",$CE$12)</f>
        <v>0</v>
      </c>
      <c r="CF224" s="12">
        <f>IF(CH223&lt;1,0,CF212)</f>
        <v>0</v>
      </c>
      <c r="CG224" s="12">
        <f>IF(CH223&lt;1,0,(CD224+CE224+CF224)-CC224)</f>
        <v>1528.8906841684379</v>
      </c>
      <c r="CH224" s="12">
        <f>IF(CH223-CG224&lt;1,0,CH223-CG224)</f>
        <v>420686.7013569735</v>
      </c>
    </row>
    <row r="225" spans="1:86" x14ac:dyDescent="0.25">
      <c r="A225" s="11" t="str">
        <f>IF(I224&lt;1,"",A224+1)</f>
        <v/>
      </c>
      <c r="B225" s="10" t="str">
        <f>IF(I224&lt;1,"",$E$7)</f>
        <v/>
      </c>
      <c r="C225" s="8">
        <f>IF(I224&lt;1,0,(I224*(B225*30)/360))</f>
        <v>0</v>
      </c>
      <c r="D225" s="9">
        <f>IF(I224 &gt; 1, IF(I224-D224&lt;1,(I224+C225),$E$9), 0)</f>
        <v>0</v>
      </c>
      <c r="E225" s="8">
        <f>IF(D225&lt;I224,IF(I224&lt;1,"",$E$12),IF(D225&lt;E224,0,D225-(I224+C225)))</f>
        <v>0</v>
      </c>
      <c r="F225" s="8"/>
      <c r="G225" s="8">
        <f>IF(G213 &gt; 1, IF(I224&lt;$E$13,(I224-D225+C225),G213), 0)</f>
        <v>0</v>
      </c>
      <c r="H225" s="8">
        <f>IF(I224&lt;1,0,IF((D225+E225+G225)-C225&gt;=(I224),(I224),(D225+E225+G225)-C225))</f>
        <v>0</v>
      </c>
      <c r="I225" s="8">
        <f>IF(I224-H225&lt;1,0,I224-H225)</f>
        <v>0</v>
      </c>
      <c r="J225" s="8"/>
      <c r="N225" s="5"/>
      <c r="AB225" s="2" t="s">
        <v>0</v>
      </c>
      <c r="CA225" s="1">
        <f>SUM(CA224+1)</f>
        <v>197</v>
      </c>
      <c r="CB225" s="14">
        <f>IF(CH224&lt;1,"",$CE$7)</f>
        <v>7.0000000000000007E-2</v>
      </c>
      <c r="CC225" s="12">
        <f>IF(CH224&lt;1,"",(CH224*(CB225*30)/360))</f>
        <v>2454.0057579156787</v>
      </c>
      <c r="CD225" s="13">
        <f>IF(CH224&lt;1,"",$CE$9)</f>
        <v>3991.8149710750995</v>
      </c>
      <c r="CE225" s="12">
        <f>IF(CH224&lt;1,"",$CE$12)</f>
        <v>0</v>
      </c>
      <c r="CF225" s="12">
        <f>IF(CH224&lt;1,0,CF213)</f>
        <v>0</v>
      </c>
      <c r="CG225" s="12">
        <f>IF(CH224&lt;1,0,(CD225+CE225+CF225)-CC225)</f>
        <v>1537.8092131594208</v>
      </c>
      <c r="CH225" s="12">
        <f>IF(CH224-CG225&lt;1,0,CH224-CG225)</f>
        <v>419148.89214381407</v>
      </c>
    </row>
    <row r="226" spans="1:86" x14ac:dyDescent="0.25">
      <c r="A226" s="11" t="str">
        <f>IF(I225&lt;1,"",A225+1)</f>
        <v/>
      </c>
      <c r="B226" s="10" t="str">
        <f>IF(I225&lt;1,"",$E$7)</f>
        <v/>
      </c>
      <c r="C226" s="8">
        <f>IF(I225&lt;1,0,(I225*(B226*30)/360))</f>
        <v>0</v>
      </c>
      <c r="D226" s="9">
        <f>IF(I225 &gt; 1, IF(I225-D225&lt;1,(I225+C226),$E$9), 0)</f>
        <v>0</v>
      </c>
      <c r="E226" s="8">
        <f>IF(D226&lt;I225,IF(I225&lt;1,"",$E$12),IF(D226&lt;E225,0,D226-(I225+C226)))</f>
        <v>0</v>
      </c>
      <c r="F226" s="8"/>
      <c r="G226" s="8">
        <f>IF(G214 &gt; 1, IF(I225&lt;$E$13,(I225-D226+C226),G214), 0)</f>
        <v>0</v>
      </c>
      <c r="H226" s="8">
        <f>IF(I225&lt;1,0,IF((D226+E226+G226)-C226&gt;=(I225),(I225),(D226+E226+G226)-C226))</f>
        <v>0</v>
      </c>
      <c r="I226" s="8">
        <f>IF(I225-H226&lt;1,0,I225-H226)</f>
        <v>0</v>
      </c>
      <c r="J226" s="8"/>
      <c r="N226" s="5" t="s">
        <v>0</v>
      </c>
      <c r="AB226" s="2" t="s">
        <v>0</v>
      </c>
      <c r="CA226" s="1">
        <f>SUM(CA225+1)</f>
        <v>198</v>
      </c>
      <c r="CB226" s="14">
        <f>IF(CH225&lt;1,"",$CE$7)</f>
        <v>7.0000000000000007E-2</v>
      </c>
      <c r="CC226" s="12">
        <f>IF(CH225&lt;1,"",(CH225*(CB226*30)/360))</f>
        <v>2445.035204172249</v>
      </c>
      <c r="CD226" s="13">
        <f>IF(CH225&lt;1,"",$CE$9)</f>
        <v>3991.8149710750995</v>
      </c>
      <c r="CE226" s="12">
        <f>IF(CH225&lt;1,"",$CE$12)</f>
        <v>0</v>
      </c>
      <c r="CF226" s="12">
        <f>IF(CH225&lt;1,0,CF214)</f>
        <v>0</v>
      </c>
      <c r="CG226" s="12">
        <f>IF(CH225&lt;1,0,(CD226+CE226+CF226)-CC226)</f>
        <v>1546.7797669028505</v>
      </c>
      <c r="CH226" s="12">
        <f>IF(CH225-CG226&lt;1,0,CH225-CG226)</f>
        <v>417602.11237691122</v>
      </c>
    </row>
    <row r="227" spans="1:86" x14ac:dyDescent="0.25">
      <c r="A227" s="11" t="str">
        <f>IF(I226&lt;1,"",A226+1)</f>
        <v/>
      </c>
      <c r="B227" s="10" t="str">
        <f>IF(I226&lt;1,"",$E$7)</f>
        <v/>
      </c>
      <c r="C227" s="8">
        <f>IF(I226&lt;1,0,(I226*(B227*30)/360))</f>
        <v>0</v>
      </c>
      <c r="D227" s="9">
        <f>IF(I226 &gt; 1, IF(I226-D226&lt;1,(I226+C227),$E$9), 0)</f>
        <v>0</v>
      </c>
      <c r="E227" s="8">
        <f>IF(D227&lt;I226,IF(I226&lt;1,"",$E$12),IF(D227&lt;E226,0,D227-(I226+C227)))</f>
        <v>0</v>
      </c>
      <c r="F227" s="8"/>
      <c r="G227" s="8">
        <f>IF(G215 &gt; 1, IF(I226&lt;$E$13,(I226-D227+C227),G215), 0)</f>
        <v>0</v>
      </c>
      <c r="H227" s="8">
        <f>IF(I226&lt;1,0,IF((D227+E227+G227)-C227&gt;=(I226),(I226),(D227+E227+G227)-C227))</f>
        <v>0</v>
      </c>
      <c r="I227" s="8">
        <f>IF(I226-H227&lt;1,0,I226-H227)</f>
        <v>0</v>
      </c>
      <c r="J227" s="8"/>
      <c r="N227" s="5"/>
      <c r="AB227" s="2" t="s">
        <v>0</v>
      </c>
      <c r="CA227" s="1">
        <f>SUM(CA226+1)</f>
        <v>199</v>
      </c>
      <c r="CB227" s="14">
        <f>IF(CH226&lt;1,"",$CE$7)</f>
        <v>7.0000000000000007E-2</v>
      </c>
      <c r="CC227" s="12">
        <f>IF(CH226&lt;1,"",(CH226*(CB227*30)/360))</f>
        <v>2436.0123221986487</v>
      </c>
      <c r="CD227" s="13">
        <f>IF(CH226&lt;1,"",$CE$9)</f>
        <v>3991.8149710750995</v>
      </c>
      <c r="CE227" s="12">
        <f>IF(CH226&lt;1,"",$CE$12)</f>
        <v>0</v>
      </c>
      <c r="CF227" s="12">
        <f>IF(CH226&lt;1,0,CF215)</f>
        <v>0</v>
      </c>
      <c r="CG227" s="12">
        <f>IF(CH226&lt;1,0,(CD227+CE227+CF227)-CC227)</f>
        <v>1555.8026488764508</v>
      </c>
      <c r="CH227" s="12">
        <f>IF(CH226-CG227&lt;1,0,CH226-CG227)</f>
        <v>416046.30972803477</v>
      </c>
    </row>
    <row r="228" spans="1:86" x14ac:dyDescent="0.25">
      <c r="A228" s="11" t="str">
        <f>IF(I227&lt;1,"",A227+1)</f>
        <v/>
      </c>
      <c r="B228" s="10" t="str">
        <f>IF(I227&lt;1,"",$E$7)</f>
        <v/>
      </c>
      <c r="C228" s="8">
        <f>IF(I227&lt;1,0,(I227*(B228*30)/360))</f>
        <v>0</v>
      </c>
      <c r="D228" s="9">
        <f>IF(I227 &gt; 1, IF(I227-D227&lt;1,(I227+C228),$E$9), 0)</f>
        <v>0</v>
      </c>
      <c r="E228" s="8">
        <f>IF(D228&lt;I227,IF(I227&lt;1,"",$E$12),IF(D228&lt;E227,0,D228-(I227+C228)))</f>
        <v>0</v>
      </c>
      <c r="F228" s="8"/>
      <c r="G228" s="8">
        <f>IF(G216 &gt; 1, IF(I227&lt;$E$13,(I227-D228+C228),G216), 0)</f>
        <v>0</v>
      </c>
      <c r="H228" s="8">
        <f>IF(I227&lt;1,0,IF((D228+E228+G228)-C228&gt;=(I227),(I227),(D228+E228+G228)-C228))</f>
        <v>0</v>
      </c>
      <c r="I228" s="8">
        <f>IF(I227-H228&lt;1,0,I227-H228)</f>
        <v>0</v>
      </c>
      <c r="J228" s="8"/>
      <c r="N228" s="5"/>
      <c r="AB228" s="2" t="s">
        <v>0</v>
      </c>
      <c r="CA228" s="1">
        <f>SUM(CA227+1)</f>
        <v>200</v>
      </c>
      <c r="CB228" s="14">
        <f>IF(CH227&lt;1,"",$CE$7)</f>
        <v>7.0000000000000007E-2</v>
      </c>
      <c r="CC228" s="12">
        <f>IF(CH227&lt;1,"",(CH227*(CB228*30)/360))</f>
        <v>2426.9368067468699</v>
      </c>
      <c r="CD228" s="13">
        <f>IF(CH227&lt;1,"",$CE$9)</f>
        <v>3991.8149710750995</v>
      </c>
      <c r="CE228" s="12">
        <f>IF(CH227&lt;1,"",$CE$12)</f>
        <v>0</v>
      </c>
      <c r="CF228" s="12">
        <f>IF(CH227&lt;1,0,CF216)</f>
        <v>0</v>
      </c>
      <c r="CG228" s="12">
        <f>IF(CH227&lt;1,0,(CD228+CE228+CF228)-CC228)</f>
        <v>1564.8781643282296</v>
      </c>
      <c r="CH228" s="12">
        <f>IF(CH227-CG228&lt;1,0,CH227-CG228)</f>
        <v>414481.43156370654</v>
      </c>
    </row>
    <row r="229" spans="1:86" x14ac:dyDescent="0.25">
      <c r="A229" s="11" t="str">
        <f>IF(I228&lt;1,"",A228+1)</f>
        <v/>
      </c>
      <c r="B229" s="10" t="str">
        <f>IF(I228&lt;1,"",$E$7)</f>
        <v/>
      </c>
      <c r="C229" s="8">
        <f>IF(I228&lt;1,0,(I228*(B229*30)/360))</f>
        <v>0</v>
      </c>
      <c r="D229" s="9">
        <f>IF(I228 &gt; 1, IF(I228-D228&lt;1,(I228+C229),$E$9), 0)</f>
        <v>0</v>
      </c>
      <c r="E229" s="8">
        <f>IF(D229&lt;I228,IF(I228&lt;1,"",$E$12),IF(D229&lt;E228,0,D229-(I228+C229)))</f>
        <v>0</v>
      </c>
      <c r="F229" s="8"/>
      <c r="G229" s="8">
        <f>IF(G217 &gt; 1, IF(I228&lt;$E$13,(I228-D229+C229),G217), 0)</f>
        <v>0</v>
      </c>
      <c r="H229" s="8">
        <f>IF(I228&lt;1,0,IF((D229+E229+G229)-C229&gt;=(I228),(I228),(D229+E229+G229)-C229))</f>
        <v>0</v>
      </c>
      <c r="I229" s="8">
        <f>IF(I228-H229&lt;1,0,I228-H229)</f>
        <v>0</v>
      </c>
      <c r="J229" s="8"/>
      <c r="N229" s="5"/>
      <c r="AB229" s="2" t="s">
        <v>0</v>
      </c>
      <c r="CA229" s="1">
        <f>SUM(CA228+1)</f>
        <v>201</v>
      </c>
      <c r="CB229" s="14">
        <f>IF(CH228&lt;1,"",$CE$7)</f>
        <v>7.0000000000000007E-2</v>
      </c>
      <c r="CC229" s="12">
        <f>IF(CH228&lt;1,"",(CH228*(CB229*30)/360))</f>
        <v>2417.8083507882884</v>
      </c>
      <c r="CD229" s="13">
        <f>IF(CH228&lt;1,"",$CE$9)</f>
        <v>3991.8149710750995</v>
      </c>
      <c r="CE229" s="12">
        <f>IF(CH228&lt;1,"",$CE$12)</f>
        <v>0</v>
      </c>
      <c r="CF229" s="12">
        <f>IF(CH228&lt;1,0,CF217)</f>
        <v>0</v>
      </c>
      <c r="CG229" s="12">
        <f>IF(CH228&lt;1,0,(CD229+CE229+CF229)-CC229)</f>
        <v>1574.0066202868111</v>
      </c>
      <c r="CH229" s="12">
        <f>IF(CH228-CG229&lt;1,0,CH228-CG229)</f>
        <v>412907.42494341976</v>
      </c>
    </row>
    <row r="230" spans="1:86" x14ac:dyDescent="0.25">
      <c r="A230" s="11" t="str">
        <f>IF(I229&lt;1,"",A229+1)</f>
        <v/>
      </c>
      <c r="B230" s="10" t="str">
        <f>IF(I229&lt;1,"",$E$7)</f>
        <v/>
      </c>
      <c r="C230" s="8">
        <f>IF(I229&lt;1,0,(I229*(B230*30)/360))</f>
        <v>0</v>
      </c>
      <c r="D230" s="9">
        <f>IF(I229 &gt; 1, IF(I229-D229&lt;1,(I229+C230),$E$9), 0)</f>
        <v>0</v>
      </c>
      <c r="E230" s="8">
        <f>IF(D230&lt;I229,IF(I229&lt;1,"",$E$12),IF(D230&lt;E229,0,D230-(I229+C230)))</f>
        <v>0</v>
      </c>
      <c r="F230" s="8"/>
      <c r="G230" s="8">
        <f>IF(G218 &gt; 1, IF(I229&lt;$E$13,(I229-D230+C230),G218), 0)</f>
        <v>0</v>
      </c>
      <c r="H230" s="8">
        <f>IF(I229&lt;1,0,IF((D230+E230+G230)-C230&gt;=(I229),(I229),(D230+E230+G230)-C230))</f>
        <v>0</v>
      </c>
      <c r="I230" s="8">
        <f>IF(I229-H230&lt;1,0,I229-H230)</f>
        <v>0</v>
      </c>
      <c r="J230" s="8"/>
      <c r="N230" s="5"/>
      <c r="AB230" s="2" t="s">
        <v>0</v>
      </c>
      <c r="CA230" s="1">
        <f>SUM(CA229+1)</f>
        <v>202</v>
      </c>
      <c r="CB230" s="14">
        <f>IF(CH229&lt;1,"",$CE$7)</f>
        <v>7.0000000000000007E-2</v>
      </c>
      <c r="CC230" s="12">
        <f>IF(CH229&lt;1,"",(CH229*(CB230*30)/360))</f>
        <v>2408.6266455032819</v>
      </c>
      <c r="CD230" s="13">
        <f>IF(CH229&lt;1,"",$CE$9)</f>
        <v>3991.8149710750995</v>
      </c>
      <c r="CE230" s="12">
        <f>IF(CH229&lt;1,"",$CE$12)</f>
        <v>0</v>
      </c>
      <c r="CF230" s="12">
        <f>IF(CH229&lt;1,0,CF218)</f>
        <v>0</v>
      </c>
      <c r="CG230" s="12">
        <f>IF(CH229&lt;1,0,(CD230+CE230+CF230)-CC230)</f>
        <v>1583.1883255718176</v>
      </c>
      <c r="CH230" s="12">
        <f>IF(CH229-CG230&lt;1,0,CH229-CG230)</f>
        <v>411324.23661784793</v>
      </c>
    </row>
    <row r="231" spans="1:86" x14ac:dyDescent="0.25">
      <c r="A231" s="11" t="str">
        <f>IF(I230&lt;1,"",A230+1)</f>
        <v/>
      </c>
      <c r="B231" s="10" t="str">
        <f>IF(I230&lt;1,"",$E$7)</f>
        <v/>
      </c>
      <c r="C231" s="8">
        <f>IF(I230&lt;1,0,(I230*(B231*30)/360))</f>
        <v>0</v>
      </c>
      <c r="D231" s="9">
        <f>IF(I230 &gt; 1, IF(I230-D230&lt;1,(I230+C231),$E$9), 0)</f>
        <v>0</v>
      </c>
      <c r="E231" s="8">
        <f>IF(D231&lt;I230,IF(I230&lt;1,"",$E$12),IF(D231&lt;E230,0,D231-(I230+C231)))</f>
        <v>0</v>
      </c>
      <c r="F231" s="8"/>
      <c r="G231" s="8">
        <f>IF(G219 &gt; 1, IF(I230&lt;$E$13,(I230-D231+C231),G219), 0)</f>
        <v>0</v>
      </c>
      <c r="H231" s="8">
        <f>IF(I230&lt;1,0,IF((D231+E231+G231)-C231&gt;=(I230),(I230),(D231+E231+G231)-C231))</f>
        <v>0</v>
      </c>
      <c r="I231" s="8">
        <f>IF(I230-H231&lt;1,0,I230-H231)</f>
        <v>0</v>
      </c>
      <c r="J231" s="8"/>
      <c r="N231" s="5"/>
      <c r="AB231" s="2" t="s">
        <v>0</v>
      </c>
      <c r="CA231" s="1">
        <f>SUM(CA230+1)</f>
        <v>203</v>
      </c>
      <c r="CB231" s="14">
        <f>IF(CH230&lt;1,"",$CE$7)</f>
        <v>7.0000000000000007E-2</v>
      </c>
      <c r="CC231" s="12">
        <f>IF(CH230&lt;1,"",(CH230*(CB231*30)/360))</f>
        <v>2399.3913802707798</v>
      </c>
      <c r="CD231" s="13">
        <f>IF(CH230&lt;1,"",$CE$9)</f>
        <v>3991.8149710750995</v>
      </c>
      <c r="CE231" s="12">
        <f>IF(CH230&lt;1,"",$CE$12)</f>
        <v>0</v>
      </c>
      <c r="CF231" s="12">
        <f>IF(CH230&lt;1,0,CF219)</f>
        <v>0</v>
      </c>
      <c r="CG231" s="12">
        <f>IF(CH230&lt;1,0,(CD231+CE231+CF231)-CC231)</f>
        <v>1592.4235908043197</v>
      </c>
      <c r="CH231" s="12">
        <f>IF(CH230-CG231&lt;1,0,CH230-CG231)</f>
        <v>409731.81302704359</v>
      </c>
    </row>
    <row r="232" spans="1:86" x14ac:dyDescent="0.25">
      <c r="A232" s="11" t="str">
        <f>IF(I231&lt;1,"",A231+1)</f>
        <v/>
      </c>
      <c r="B232" s="10" t="str">
        <f>IF(I231&lt;1,"",$E$7)</f>
        <v/>
      </c>
      <c r="C232" s="8">
        <f>IF(I231&lt;1,0,(I231*(B232*30)/360))</f>
        <v>0</v>
      </c>
      <c r="D232" s="9">
        <f>IF(I231 &gt; 1, IF(I231-D231&lt;1,(I231+C232),$E$9), 0)</f>
        <v>0</v>
      </c>
      <c r="E232" s="8">
        <f>IF(D232&lt;I231,IF(I231&lt;1,"",$E$12),IF(D232&lt;E231,0,D232-(I231+C232)))</f>
        <v>0</v>
      </c>
      <c r="F232" s="8"/>
      <c r="G232" s="8">
        <f>IF(G220 &gt; 1, IF(I231&lt;$E$13,(I231-D232+C232),G220), 0)</f>
        <v>0</v>
      </c>
      <c r="H232" s="8">
        <f>IF(I231&lt;1,0,IF((D232+E232+G232)-C232&gt;=(I231),(I231),(D232+E232+G232)-C232))</f>
        <v>0</v>
      </c>
      <c r="I232" s="8">
        <f>IF(I231-H232&lt;1,0,I231-H232)</f>
        <v>0</v>
      </c>
      <c r="J232" s="8"/>
      <c r="N232" s="5"/>
      <c r="AB232" s="2" t="s">
        <v>0</v>
      </c>
      <c r="CA232" s="1">
        <f>SUM(CA231+1)</f>
        <v>204</v>
      </c>
      <c r="CB232" s="14">
        <f>IF(CH231&lt;1,"",$CE$7)</f>
        <v>7.0000000000000007E-2</v>
      </c>
      <c r="CC232" s="12">
        <f>IF(CH231&lt;1,"",(CH231*(CB232*30)/360))</f>
        <v>2390.1022426577542</v>
      </c>
      <c r="CD232" s="13">
        <f>IF(CH231&lt;1,"",$CE$9)</f>
        <v>3991.8149710750995</v>
      </c>
      <c r="CE232" s="12">
        <f>IF(CH231&lt;1,"",$CE$12)</f>
        <v>0</v>
      </c>
      <c r="CF232" s="12">
        <f>IF(CH231&lt;1,0,CF220)</f>
        <v>0</v>
      </c>
      <c r="CG232" s="12">
        <f>IF(CH231&lt;1,0,(CD232+CE232+CF232)-CC232)</f>
        <v>1601.7127284173453</v>
      </c>
      <c r="CH232" s="12">
        <f>IF(CH231-CG232&lt;1,0,CH231-CG232)</f>
        <v>408130.10029862623</v>
      </c>
    </row>
    <row r="233" spans="1:86" x14ac:dyDescent="0.25">
      <c r="A233" s="11" t="str">
        <f>IF(I232&lt;1,"",A232+1)</f>
        <v/>
      </c>
      <c r="B233" s="10" t="str">
        <f>IF(I232&lt;1,"",$E$7)</f>
        <v/>
      </c>
      <c r="C233" s="8">
        <f>IF(I232&lt;1,0,(I232*(B233*30)/360))</f>
        <v>0</v>
      </c>
      <c r="D233" s="9">
        <f>IF(I232 &gt; 1, IF(I232-D232&lt;1,(I232+C233),$E$9), 0)</f>
        <v>0</v>
      </c>
      <c r="E233" s="8">
        <f>IF(D233&lt;I232,IF(I232&lt;1,"",$E$12),IF(D233&lt;E232,0,D233-(I232+C233)))</f>
        <v>0</v>
      </c>
      <c r="F233" s="8"/>
      <c r="G233" s="8">
        <f>IF(G221 &gt; 1, IF(I232&lt;$E$13,(I232-D233+C233),G221), 0)</f>
        <v>0</v>
      </c>
      <c r="H233" s="8">
        <f>IF(I232&lt;1,0,IF((D233+E233+G233)-C233&gt;=(I232),(I232),(D233+E233+G233)-C233))</f>
        <v>0</v>
      </c>
      <c r="I233" s="8">
        <f>IF(I232-H233&lt;1,0,I232-H233)</f>
        <v>0</v>
      </c>
      <c r="J233" s="8"/>
      <c r="N233" s="5"/>
      <c r="AB233" s="2" t="s">
        <v>0</v>
      </c>
      <c r="CA233" s="1">
        <f>SUM(CA232+1)</f>
        <v>205</v>
      </c>
      <c r="CB233" s="14">
        <f>IF(CH232&lt;1,"",$CE$7)</f>
        <v>7.0000000000000007E-2</v>
      </c>
      <c r="CC233" s="12">
        <f>IF(CH232&lt;1,"",(CH232*(CB233*30)/360))</f>
        <v>2380.7589184086532</v>
      </c>
      <c r="CD233" s="13">
        <f>IF(CH232&lt;1,"",$CE$9)</f>
        <v>3991.8149710750995</v>
      </c>
      <c r="CE233" s="12">
        <f>IF(CH232&lt;1,"",$CE$12)</f>
        <v>0</v>
      </c>
      <c r="CF233" s="12">
        <f>IF(CH232&lt;1,0,CF221)</f>
        <v>0</v>
      </c>
      <c r="CG233" s="12">
        <f>IF(CH232&lt;1,0,(CD233+CE233+CF233)-CC233)</f>
        <v>1611.0560526664462</v>
      </c>
      <c r="CH233" s="12">
        <f>IF(CH232-CG233&lt;1,0,CH232-CG233)</f>
        <v>406519.04424595978</v>
      </c>
    </row>
    <row r="234" spans="1:86" x14ac:dyDescent="0.25">
      <c r="A234" s="11" t="str">
        <f>IF(I233&lt;1,"",A233+1)</f>
        <v/>
      </c>
      <c r="B234" s="10" t="str">
        <f>IF(I233&lt;1,"",$E$7)</f>
        <v/>
      </c>
      <c r="C234" s="8">
        <f>IF(I233&lt;1,0,(I233*(B234*30)/360))</f>
        <v>0</v>
      </c>
      <c r="D234" s="9">
        <f>IF(I233 &gt; 1, IF(I233-D233&lt;1,(I233+C234),$E$9), 0)</f>
        <v>0</v>
      </c>
      <c r="E234" s="8">
        <f>IF(D234&lt;I233,IF(I233&lt;1,"",$E$12),IF(D234&lt;E233,0,D234-(I233+C234)))</f>
        <v>0</v>
      </c>
      <c r="F234" s="8"/>
      <c r="G234" s="8">
        <f>IF(G222 &gt; 1, IF(I233&lt;$E$13,(I233-D234+C234),G222), 0)</f>
        <v>0</v>
      </c>
      <c r="H234" s="8">
        <f>IF(I233&lt;1,0,IF((D234+E234+G234)-C234&gt;=(I233),(I233),(D234+E234+G234)-C234))</f>
        <v>0</v>
      </c>
      <c r="I234" s="8">
        <f>IF(I233-H234&lt;1,0,I233-H234)</f>
        <v>0</v>
      </c>
      <c r="J234" s="8"/>
      <c r="N234" s="5"/>
      <c r="AB234" s="2" t="s">
        <v>0</v>
      </c>
      <c r="CA234" s="1">
        <f>SUM(CA233+1)</f>
        <v>206</v>
      </c>
      <c r="CB234" s="14">
        <f>IF(CH233&lt;1,"",$CE$7)</f>
        <v>7.0000000000000007E-2</v>
      </c>
      <c r="CC234" s="12">
        <f>IF(CH233&lt;1,"",(CH233*(CB234*30)/360))</f>
        <v>2371.3610914347655</v>
      </c>
      <c r="CD234" s="13">
        <f>IF(CH233&lt;1,"",$CE$9)</f>
        <v>3991.8149710750995</v>
      </c>
      <c r="CE234" s="12">
        <f>IF(CH233&lt;1,"",$CE$12)</f>
        <v>0</v>
      </c>
      <c r="CF234" s="12">
        <f>IF(CH233&lt;1,0,CF222)</f>
        <v>0</v>
      </c>
      <c r="CG234" s="12">
        <f>IF(CH233&lt;1,0,(CD234+CE234+CF234)-CC234)</f>
        <v>1620.453879640334</v>
      </c>
      <c r="CH234" s="12">
        <f>IF(CH233-CG234&lt;1,0,CH233-CG234)</f>
        <v>404898.59036631946</v>
      </c>
    </row>
    <row r="235" spans="1:86" x14ac:dyDescent="0.25">
      <c r="A235" s="11" t="str">
        <f>IF(I234&lt;1,"",A234+1)</f>
        <v/>
      </c>
      <c r="B235" s="10" t="str">
        <f>IF(I234&lt;1,"",$E$7)</f>
        <v/>
      </c>
      <c r="C235" s="8">
        <f>IF(I234&lt;1,0,(I234*(B235*30)/360))</f>
        <v>0</v>
      </c>
      <c r="D235" s="9">
        <f>IF(I234 &gt; 1, IF(I234-D234&lt;1,(I234+C235),$E$9), 0)</f>
        <v>0</v>
      </c>
      <c r="E235" s="8">
        <f>IF(D235&lt;I234,IF(I234&lt;1,"",$E$12),IF(D235&lt;E234,0,D235-(I234+C235)))</f>
        <v>0</v>
      </c>
      <c r="F235" s="8"/>
      <c r="G235" s="8">
        <f>IF(G223 &gt; 1, IF(I234&lt;$E$13,(I234-D235+C235),G223), 0)</f>
        <v>0</v>
      </c>
      <c r="H235" s="8">
        <f>IF(I234&lt;1,0,IF((D235+E235+G235)-C235&gt;=(I234),(I234),(D235+E235+G235)-C235))</f>
        <v>0</v>
      </c>
      <c r="I235" s="8">
        <f>IF(I234-H235&lt;1,0,I234-H235)</f>
        <v>0</v>
      </c>
      <c r="J235" s="8"/>
      <c r="N235" s="5"/>
      <c r="AB235" s="2" t="s">
        <v>0</v>
      </c>
      <c r="CA235" s="1">
        <f>SUM(CA234+1)</f>
        <v>207</v>
      </c>
      <c r="CB235" s="14">
        <f>IF(CH234&lt;1,"",$CE$7)</f>
        <v>7.0000000000000007E-2</v>
      </c>
      <c r="CC235" s="12">
        <f>IF(CH234&lt;1,"",(CH234*(CB235*30)/360))</f>
        <v>2361.9084438035302</v>
      </c>
      <c r="CD235" s="13">
        <f>IF(CH234&lt;1,"",$CE$9)</f>
        <v>3991.8149710750995</v>
      </c>
      <c r="CE235" s="12">
        <f>IF(CH234&lt;1,"",$CE$12)</f>
        <v>0</v>
      </c>
      <c r="CF235" s="12">
        <f>IF(CH234&lt;1,0,CF223)</f>
        <v>0</v>
      </c>
      <c r="CG235" s="12">
        <f>IF(CH234&lt;1,0,(CD235+CE235+CF235)-CC235)</f>
        <v>1629.9065272715693</v>
      </c>
      <c r="CH235" s="12">
        <f>IF(CH234-CG235&lt;1,0,CH234-CG235)</f>
        <v>403268.68383904791</v>
      </c>
    </row>
    <row r="236" spans="1:86" x14ac:dyDescent="0.25">
      <c r="A236" s="11" t="str">
        <f>IF(I235&lt;1,"",A235+1)</f>
        <v/>
      </c>
      <c r="B236" s="10" t="str">
        <f>IF(I235&lt;1,"",$E$7)</f>
        <v/>
      </c>
      <c r="C236" s="8">
        <f>IF(I235&lt;1,0,(I235*(B236*30)/360))</f>
        <v>0</v>
      </c>
      <c r="D236" s="9">
        <f>IF(I235 &gt; 1, IF(I235-D235&lt;1,(I235+C236),$E$9), 0)</f>
        <v>0</v>
      </c>
      <c r="E236" s="8">
        <f>IF(D236&lt;I235,IF(I235&lt;1,"",$E$12),IF(D236&lt;E235,0,D236-(I235+C236)))</f>
        <v>0</v>
      </c>
      <c r="F236" s="8"/>
      <c r="G236" s="8">
        <f>IF(G224 &gt; 1, IF(I235&lt;$E$13,(I235-D236+C236),G224), 0)</f>
        <v>0</v>
      </c>
      <c r="H236" s="8">
        <f>IF(I235&lt;1,0,IF((D236+E236+G236)-C236&gt;=(I235),(I235),(D236+E236+G236)-C236))</f>
        <v>0</v>
      </c>
      <c r="I236" s="8">
        <f>IF(I235-H236&lt;1,0,I235-H236)</f>
        <v>0</v>
      </c>
      <c r="J236" s="8"/>
      <c r="N236" s="5"/>
      <c r="AB236" s="2" t="s">
        <v>0</v>
      </c>
      <c r="CA236" s="1">
        <f>SUM(CA235+1)</f>
        <v>208</v>
      </c>
      <c r="CB236" s="14">
        <f>IF(CH235&lt;1,"",$CE$7)</f>
        <v>7.0000000000000007E-2</v>
      </c>
      <c r="CC236" s="12">
        <f>IF(CH235&lt;1,"",(CH235*(CB236*30)/360))</f>
        <v>2352.4006557277794</v>
      </c>
      <c r="CD236" s="13">
        <f>IF(CH235&lt;1,"",$CE$9)</f>
        <v>3991.8149710750995</v>
      </c>
      <c r="CE236" s="12">
        <f>IF(CH235&lt;1,"",$CE$12)</f>
        <v>0</v>
      </c>
      <c r="CF236" s="12">
        <f>IF(CH235&lt;1,0,CF224)</f>
        <v>0</v>
      </c>
      <c r="CG236" s="12">
        <f>IF(CH235&lt;1,0,(CD236+CE236+CF236)-CC236)</f>
        <v>1639.4143153473201</v>
      </c>
      <c r="CH236" s="12">
        <f>IF(CH235-CG236&lt;1,0,CH235-CG236)</f>
        <v>401629.26952370058</v>
      </c>
    </row>
    <row r="237" spans="1:86" x14ac:dyDescent="0.25">
      <c r="A237" s="11" t="str">
        <f>IF(I236&lt;1,"",A236+1)</f>
        <v/>
      </c>
      <c r="B237" s="10" t="str">
        <f>IF(I236&lt;1,"",$E$7)</f>
        <v/>
      </c>
      <c r="C237" s="8">
        <f>IF(I236&lt;1,0,(I236*(B237*30)/360))</f>
        <v>0</v>
      </c>
      <c r="D237" s="9">
        <f>IF(I236 &gt; 1, IF(I236-D236&lt;1,(I236+C237),$E$9), 0)</f>
        <v>0</v>
      </c>
      <c r="E237" s="8">
        <f>IF(D237&lt;I236,IF(I236&lt;1,"",$E$12),IF(D237&lt;E236,0,D237-(I236+C237)))</f>
        <v>0</v>
      </c>
      <c r="F237" s="8"/>
      <c r="G237" s="8">
        <f>IF(G225 &gt; 1, IF(I236&lt;$E$13,(I236-D237+C237),G225), 0)</f>
        <v>0</v>
      </c>
      <c r="H237" s="8">
        <f>IF(I236&lt;1,0,IF((D237+E237+G237)-C237&gt;=(I236),(I236),(D237+E237+G237)-C237))</f>
        <v>0</v>
      </c>
      <c r="I237" s="8">
        <f>IF(I236-H237&lt;1,0,I236-H237)</f>
        <v>0</v>
      </c>
      <c r="J237" s="8"/>
      <c r="N237" s="5"/>
      <c r="AB237" s="2" t="s">
        <v>0</v>
      </c>
      <c r="CA237" s="1">
        <f>SUM(CA236+1)</f>
        <v>209</v>
      </c>
      <c r="CB237" s="14">
        <f>IF(CH236&lt;1,"",$CE$7)</f>
        <v>7.0000000000000007E-2</v>
      </c>
      <c r="CC237" s="12">
        <f>IF(CH236&lt;1,"",(CH236*(CB237*30)/360))</f>
        <v>2342.8374055549202</v>
      </c>
      <c r="CD237" s="13">
        <f>IF(CH236&lt;1,"",$CE$9)</f>
        <v>3991.8149710750995</v>
      </c>
      <c r="CE237" s="12">
        <f>IF(CH236&lt;1,"",$CE$12)</f>
        <v>0</v>
      </c>
      <c r="CF237" s="12">
        <f>IF(CH236&lt;1,0,CF225)</f>
        <v>0</v>
      </c>
      <c r="CG237" s="12">
        <f>IF(CH236&lt;1,0,(CD237+CE237+CF237)-CC237)</f>
        <v>1648.9775655201793</v>
      </c>
      <c r="CH237" s="12">
        <f>IF(CH236-CG237&lt;1,0,CH236-CG237)</f>
        <v>399980.29195818043</v>
      </c>
    </row>
    <row r="238" spans="1:86" x14ac:dyDescent="0.25">
      <c r="A238" s="11" t="str">
        <f>IF(I237&lt;1,"",A237+1)</f>
        <v/>
      </c>
      <c r="B238" s="10" t="str">
        <f>IF(I237&lt;1,"",$E$7)</f>
        <v/>
      </c>
      <c r="C238" s="8">
        <f>IF(I237&lt;1,0,(I237*(B238*30)/360))</f>
        <v>0</v>
      </c>
      <c r="D238" s="9">
        <f>IF(I237 &gt; 1, IF(I237-D237&lt;1,(I237+C238),$E$9), 0)</f>
        <v>0</v>
      </c>
      <c r="E238" s="8">
        <f>IF(D238&lt;I237,IF(I237&lt;1,"",$E$12),IF(D238&lt;E237,0,D238-(I237+C238)))</f>
        <v>0</v>
      </c>
      <c r="F238" s="8"/>
      <c r="G238" s="8">
        <f>IF(G226 &gt; 1, IF(I237&lt;$E$13,(I237-D238+C238),G226), 0)</f>
        <v>0</v>
      </c>
      <c r="H238" s="8">
        <f>IF(I237&lt;1,0,IF((D238+E238+G238)-C238&gt;=(I237),(I237),(D238+E238+G238)-C238))</f>
        <v>0</v>
      </c>
      <c r="I238" s="8">
        <f>IF(I237-H238&lt;1,0,I237-H238)</f>
        <v>0</v>
      </c>
      <c r="J238" s="8"/>
      <c r="N238" s="5" t="s">
        <v>0</v>
      </c>
      <c r="AB238" s="2" t="s">
        <v>0</v>
      </c>
      <c r="CA238" s="1">
        <f>SUM(CA237+1)</f>
        <v>210</v>
      </c>
      <c r="CB238" s="14">
        <f>IF(CH237&lt;1,"",$CE$7)</f>
        <v>7.0000000000000007E-2</v>
      </c>
      <c r="CC238" s="12">
        <f>IF(CH237&lt;1,"",(CH237*(CB238*30)/360))</f>
        <v>2333.2183697560527</v>
      </c>
      <c r="CD238" s="13">
        <f>IF(CH237&lt;1,"",$CE$9)</f>
        <v>3991.8149710750995</v>
      </c>
      <c r="CE238" s="12">
        <f>IF(CH237&lt;1,"",$CE$12)</f>
        <v>0</v>
      </c>
      <c r="CF238" s="12">
        <f>IF(CH237&lt;1,0,CF226)</f>
        <v>0</v>
      </c>
      <c r="CG238" s="12">
        <f>IF(CH237&lt;1,0,(CD238+CE238+CF238)-CC238)</f>
        <v>1658.5966013190468</v>
      </c>
      <c r="CH238" s="12">
        <f>IF(CH237-CG238&lt;1,0,CH237-CG238)</f>
        <v>398321.6953568614</v>
      </c>
    </row>
    <row r="239" spans="1:86" x14ac:dyDescent="0.25">
      <c r="A239" s="11" t="str">
        <f>IF(I238&lt;1,"",A238+1)</f>
        <v/>
      </c>
      <c r="B239" s="10" t="str">
        <f>IF(I238&lt;1,"",$E$7)</f>
        <v/>
      </c>
      <c r="C239" s="8">
        <f>IF(I238&lt;1,0,(I238*(B239*30)/360))</f>
        <v>0</v>
      </c>
      <c r="D239" s="9">
        <f>IF(I238 &gt; 1, IF(I238-D238&lt;1,(I238+C239),$E$9), 0)</f>
        <v>0</v>
      </c>
      <c r="E239" s="8">
        <f>IF(D239&lt;I238,IF(I238&lt;1,"",$E$12),IF(D239&lt;E238,0,D239-(I238+C239)))</f>
        <v>0</v>
      </c>
      <c r="F239" s="8"/>
      <c r="G239" s="8">
        <f>IF(G227 &gt; 1, IF(I238&lt;$E$13,(I238-D239+C239),G227), 0)</f>
        <v>0</v>
      </c>
      <c r="H239" s="8">
        <f>IF(I238&lt;1,0,IF((D239+E239+G239)-C239&gt;=(I238),(I238),(D239+E239+G239)-C239))</f>
        <v>0</v>
      </c>
      <c r="I239" s="8">
        <f>IF(I238-H239&lt;1,0,I238-H239)</f>
        <v>0</v>
      </c>
      <c r="J239" s="8"/>
      <c r="N239" s="5"/>
      <c r="AB239" s="2" t="s">
        <v>0</v>
      </c>
      <c r="CA239" s="1">
        <f>SUM(CA238+1)</f>
        <v>211</v>
      </c>
      <c r="CB239" s="14">
        <f>IF(CH238&lt;1,"",$CE$7)</f>
        <v>7.0000000000000007E-2</v>
      </c>
      <c r="CC239" s="12">
        <f>IF(CH238&lt;1,"",(CH238*(CB239*30)/360))</f>
        <v>2323.5432229150247</v>
      </c>
      <c r="CD239" s="13">
        <f>IF(CH238&lt;1,"",$CE$9)</f>
        <v>3991.8149710750995</v>
      </c>
      <c r="CE239" s="12">
        <f>IF(CH238&lt;1,"",$CE$12)</f>
        <v>0</v>
      </c>
      <c r="CF239" s="12">
        <f>IF(CH238&lt;1,0,CF227)</f>
        <v>0</v>
      </c>
      <c r="CG239" s="12">
        <f>IF(CH238&lt;1,0,(CD239+CE239+CF239)-CC239)</f>
        <v>1668.2717481600748</v>
      </c>
      <c r="CH239" s="12">
        <f>IF(CH238-CG239&lt;1,0,CH238-CG239)</f>
        <v>396653.42360870133</v>
      </c>
    </row>
    <row r="240" spans="1:86" x14ac:dyDescent="0.25">
      <c r="A240" s="11" t="str">
        <f>IF(I239&lt;1,"",A239+1)</f>
        <v/>
      </c>
      <c r="B240" s="10" t="str">
        <f>IF(I239&lt;1,"",$E$7)</f>
        <v/>
      </c>
      <c r="C240" s="8">
        <f>IF(I239&lt;1,0,(I239*(B240*30)/360))</f>
        <v>0</v>
      </c>
      <c r="D240" s="9">
        <f>IF(I239 &gt; 1, IF(I239-D239&lt;1,(I239+C240),$E$9), 0)</f>
        <v>0</v>
      </c>
      <c r="E240" s="8">
        <f>IF(D240&lt;I239,IF(I239&lt;1,"",$E$12),IF(D240&lt;E239,0,D240-(I239+C240)))</f>
        <v>0</v>
      </c>
      <c r="F240" s="8"/>
      <c r="G240" s="8">
        <f>IF(G228 &gt; 1, IF(I239&lt;$E$13,(I239-D240+C240),G228), 0)</f>
        <v>0</v>
      </c>
      <c r="H240" s="8">
        <f>IF(I239&lt;1,0,IF((D240+E240+G240)-C240&gt;=(I239),(I239),(D240+E240+G240)-C240))</f>
        <v>0</v>
      </c>
      <c r="I240" s="8">
        <f>IF(I239-H240&lt;1,0,I239-H240)</f>
        <v>0</v>
      </c>
      <c r="J240" s="8"/>
      <c r="N240" s="5"/>
      <c r="AB240" s="2" t="s">
        <v>0</v>
      </c>
      <c r="CA240" s="1">
        <f>SUM(CA239+1)</f>
        <v>212</v>
      </c>
      <c r="CB240" s="14">
        <f>IF(CH239&lt;1,"",$CE$7)</f>
        <v>7.0000000000000007E-2</v>
      </c>
      <c r="CC240" s="12">
        <f>IF(CH239&lt;1,"",(CH239*(CB240*30)/360))</f>
        <v>2313.8116377174247</v>
      </c>
      <c r="CD240" s="13">
        <f>IF(CH239&lt;1,"",$CE$9)</f>
        <v>3991.8149710750995</v>
      </c>
      <c r="CE240" s="12">
        <f>IF(CH239&lt;1,"",$CE$12)</f>
        <v>0</v>
      </c>
      <c r="CF240" s="12">
        <f>IF(CH239&lt;1,0,CF228)</f>
        <v>0</v>
      </c>
      <c r="CG240" s="12">
        <f>IF(CH239&lt;1,0,(CD240+CE240+CF240)-CC240)</f>
        <v>1678.0033333576748</v>
      </c>
      <c r="CH240" s="12">
        <f>IF(CH239-CG240&lt;1,0,CH239-CG240)</f>
        <v>394975.42027534364</v>
      </c>
    </row>
    <row r="241" spans="1:86" x14ac:dyDescent="0.25">
      <c r="A241" s="11" t="str">
        <f>IF(I240&lt;1,"",A240+1)</f>
        <v/>
      </c>
      <c r="B241" s="10" t="str">
        <f>IF(I240&lt;1,"",$E$7)</f>
        <v/>
      </c>
      <c r="C241" s="8">
        <f>IF(I240&lt;1,0,(I240*(B241*30)/360))</f>
        <v>0</v>
      </c>
      <c r="D241" s="9">
        <f>IF(I240 &gt; 1, IF(I240-D240&lt;1,(I240+C241),$E$9), 0)</f>
        <v>0</v>
      </c>
      <c r="E241" s="8">
        <f>IF(D241&lt;I240,IF(I240&lt;1,"",$E$12),IF(D241&lt;E240,0,D241-(I240+C241)))</f>
        <v>0</v>
      </c>
      <c r="F241" s="8"/>
      <c r="G241" s="8">
        <f>IF(G229 &gt; 1, IF(I240&lt;$E$13,(I240-D241+C241),G229), 0)</f>
        <v>0</v>
      </c>
      <c r="H241" s="8">
        <f>IF(I240&lt;1,0,IF((D241+E241+G241)-C241&gt;=(I240),(I240),(D241+E241+G241)-C241))</f>
        <v>0</v>
      </c>
      <c r="I241" s="8">
        <f>IF(I240-H241&lt;1,0,I240-H241)</f>
        <v>0</v>
      </c>
      <c r="J241" s="8"/>
      <c r="N241" s="5"/>
      <c r="AB241" s="2" t="s">
        <v>0</v>
      </c>
      <c r="CA241" s="1">
        <f>SUM(CA240+1)</f>
        <v>213</v>
      </c>
      <c r="CB241" s="14">
        <f>IF(CH240&lt;1,"",$CE$7)</f>
        <v>7.0000000000000007E-2</v>
      </c>
      <c r="CC241" s="12">
        <f>IF(CH240&lt;1,"",(CH240*(CB241*30)/360))</f>
        <v>2304.0232849395047</v>
      </c>
      <c r="CD241" s="13">
        <f>IF(CH240&lt;1,"",$CE$9)</f>
        <v>3991.8149710750995</v>
      </c>
      <c r="CE241" s="12">
        <f>IF(CH240&lt;1,"",$CE$12)</f>
        <v>0</v>
      </c>
      <c r="CF241" s="12">
        <f>IF(CH240&lt;1,0,CF229)</f>
        <v>0</v>
      </c>
      <c r="CG241" s="12">
        <f>IF(CH240&lt;1,0,(CD241+CE241+CF241)-CC241)</f>
        <v>1687.7916861355948</v>
      </c>
      <c r="CH241" s="12">
        <f>IF(CH240-CG241&lt;1,0,CH240-CG241)</f>
        <v>393287.62858920806</v>
      </c>
    </row>
    <row r="242" spans="1:86" x14ac:dyDescent="0.25">
      <c r="A242" s="11" t="str">
        <f>IF(I241&lt;1,"",A241+1)</f>
        <v/>
      </c>
      <c r="B242" s="10" t="str">
        <f>IF(I241&lt;1,"",$E$7)</f>
        <v/>
      </c>
      <c r="C242" s="8">
        <f>IF(I241&lt;1,0,(I241*(B242*30)/360))</f>
        <v>0</v>
      </c>
      <c r="D242" s="9">
        <f>IF(I241 &gt; 1, IF(I241-D241&lt;1,(I241+C242),$E$9), 0)</f>
        <v>0</v>
      </c>
      <c r="E242" s="8">
        <f>IF(D242&lt;I241,IF(I241&lt;1,"",$E$12),IF(D242&lt;E241,0,D242-(I241+C242)))</f>
        <v>0</v>
      </c>
      <c r="F242" s="8"/>
      <c r="G242" s="8">
        <f>IF(G230 &gt; 1, IF(I241&lt;$E$13,(I241-D242+C242),G230), 0)</f>
        <v>0</v>
      </c>
      <c r="H242" s="8">
        <f>IF(I241&lt;1,0,IF((D242+E242+G242)-C242&gt;=(I241),(I241),(D242+E242+G242)-C242))</f>
        <v>0</v>
      </c>
      <c r="I242" s="8">
        <f>IF(I241-H242&lt;1,0,I241-H242)</f>
        <v>0</v>
      </c>
      <c r="J242" s="8"/>
      <c r="N242" s="5"/>
      <c r="AB242" s="2" t="s">
        <v>0</v>
      </c>
      <c r="CA242" s="1">
        <f>SUM(CA241+1)</f>
        <v>214</v>
      </c>
      <c r="CB242" s="14">
        <f>IF(CH241&lt;1,"",$CE$7)</f>
        <v>7.0000000000000007E-2</v>
      </c>
      <c r="CC242" s="12">
        <f>IF(CH241&lt;1,"",(CH241*(CB242*30)/360))</f>
        <v>2294.177833437047</v>
      </c>
      <c r="CD242" s="13">
        <f>IF(CH241&lt;1,"",$CE$9)</f>
        <v>3991.8149710750995</v>
      </c>
      <c r="CE242" s="12">
        <f>IF(CH241&lt;1,"",$CE$12)</f>
        <v>0</v>
      </c>
      <c r="CF242" s="12">
        <f>IF(CH241&lt;1,0,CF230)</f>
        <v>0</v>
      </c>
      <c r="CG242" s="12">
        <f>IF(CH241&lt;1,0,(CD242+CE242+CF242)-CC242)</f>
        <v>1697.6371376380525</v>
      </c>
      <c r="CH242" s="12">
        <f>IF(CH241-CG242&lt;1,0,CH241-CG242)</f>
        <v>391589.99145157001</v>
      </c>
    </row>
    <row r="243" spans="1:86" x14ac:dyDescent="0.25">
      <c r="A243" s="11" t="str">
        <f>IF(I242&lt;1,"",A242+1)</f>
        <v/>
      </c>
      <c r="B243" s="10" t="str">
        <f>IF(I242&lt;1,"",$E$7)</f>
        <v/>
      </c>
      <c r="C243" s="8">
        <f>IF(I242&lt;1,0,(I242*(B243*30)/360))</f>
        <v>0</v>
      </c>
      <c r="D243" s="9">
        <f>IF(I242 &gt; 1, IF(I242-D242&lt;1,(I242+C243),$E$9), 0)</f>
        <v>0</v>
      </c>
      <c r="E243" s="8">
        <f>IF(D243&lt;I242,IF(I242&lt;1,"",$E$12),IF(D243&lt;E242,0,D243-(I242+C243)))</f>
        <v>0</v>
      </c>
      <c r="F243" s="8"/>
      <c r="G243" s="8">
        <f>IF(G231 &gt; 1, IF(I242&lt;$E$13,(I242-D243+C243),G231), 0)</f>
        <v>0</v>
      </c>
      <c r="H243" s="8">
        <f>IF(I242&lt;1,0,IF((D243+E243+G243)-C243&gt;=(I242),(I242),(D243+E243+G243)-C243))</f>
        <v>0</v>
      </c>
      <c r="I243" s="8">
        <f>IF(I242-H243&lt;1,0,I242-H243)</f>
        <v>0</v>
      </c>
      <c r="J243" s="8"/>
      <c r="N243" s="5"/>
      <c r="AB243" s="2" t="s">
        <v>0</v>
      </c>
      <c r="CA243" s="1">
        <f>SUM(CA242+1)</f>
        <v>215</v>
      </c>
      <c r="CB243" s="14">
        <f>IF(CH242&lt;1,"",$CE$7)</f>
        <v>7.0000000000000007E-2</v>
      </c>
      <c r="CC243" s="12">
        <f>IF(CH242&lt;1,"",(CH242*(CB243*30)/360))</f>
        <v>2284.2749501341586</v>
      </c>
      <c r="CD243" s="13">
        <f>IF(CH242&lt;1,"",$CE$9)</f>
        <v>3991.8149710750995</v>
      </c>
      <c r="CE243" s="12">
        <f>IF(CH242&lt;1,"",$CE$12)</f>
        <v>0</v>
      </c>
      <c r="CF243" s="12">
        <f>IF(CH242&lt;1,0,CF231)</f>
        <v>0</v>
      </c>
      <c r="CG243" s="12">
        <f>IF(CH242&lt;1,0,(CD243+CE243+CF243)-CC243)</f>
        <v>1707.5400209409408</v>
      </c>
      <c r="CH243" s="12">
        <f>IF(CH242-CG243&lt;1,0,CH242-CG243)</f>
        <v>389882.45143062907</v>
      </c>
    </row>
    <row r="244" spans="1:86" x14ac:dyDescent="0.25">
      <c r="A244" s="11" t="str">
        <f>IF(I243&lt;1,"",A243+1)</f>
        <v/>
      </c>
      <c r="B244" s="10" t="str">
        <f>IF(I243&lt;1,"",$E$7)</f>
        <v/>
      </c>
      <c r="C244" s="8">
        <f>IF(I243&lt;1,0,(I243*(B244*30)/360))</f>
        <v>0</v>
      </c>
      <c r="D244" s="9">
        <f>IF(I243 &gt; 1, IF(I243-D243&lt;1,(I243+C244),$E$9), 0)</f>
        <v>0</v>
      </c>
      <c r="E244" s="8">
        <f>IF(D244&lt;I243,IF(I243&lt;1,"",$E$12),IF(D244&lt;E243,0,D244-(I243+C244)))</f>
        <v>0</v>
      </c>
      <c r="F244" s="8"/>
      <c r="G244" s="8">
        <f>IF(G232 &gt; 1, IF(I243&lt;$E$13,(I243-D244+C244),G232), 0)</f>
        <v>0</v>
      </c>
      <c r="H244" s="8">
        <f>IF(I243&lt;1,0,IF((D244+E244+G244)-C244&gt;=(I243),(I243),(D244+E244+G244)-C244))</f>
        <v>0</v>
      </c>
      <c r="I244" s="8">
        <f>IF(I243-H244&lt;1,0,I243-H244)</f>
        <v>0</v>
      </c>
      <c r="J244" s="8"/>
      <c r="N244" s="5"/>
      <c r="AB244" s="2" t="s">
        <v>0</v>
      </c>
      <c r="CA244" s="1">
        <f>SUM(CA243+1)</f>
        <v>216</v>
      </c>
      <c r="CB244" s="14">
        <f>IF(CH243&lt;1,"",$CE$7)</f>
        <v>7.0000000000000007E-2</v>
      </c>
      <c r="CC244" s="12">
        <f>IF(CH243&lt;1,"",(CH243*(CB244*30)/360))</f>
        <v>2274.3143000120031</v>
      </c>
      <c r="CD244" s="13">
        <f>IF(CH243&lt;1,"",$CE$9)</f>
        <v>3991.8149710750995</v>
      </c>
      <c r="CE244" s="12">
        <f>IF(CH243&lt;1,"",$CE$12)</f>
        <v>0</v>
      </c>
      <c r="CF244" s="12">
        <f>IF(CH243&lt;1,0,CF232)</f>
        <v>0</v>
      </c>
      <c r="CG244" s="12">
        <f>IF(CH243&lt;1,0,(CD244+CE244+CF244)-CC244)</f>
        <v>1717.5006710630964</v>
      </c>
      <c r="CH244" s="12">
        <f>IF(CH243-CG244&lt;1,0,CH243-CG244)</f>
        <v>388164.95075956598</v>
      </c>
    </row>
    <row r="245" spans="1:86" x14ac:dyDescent="0.25">
      <c r="A245" s="11" t="str">
        <f>IF(I244&lt;1,"",A244+1)</f>
        <v/>
      </c>
      <c r="B245" s="10" t="str">
        <f>IF(I244&lt;1,"",$E$7)</f>
        <v/>
      </c>
      <c r="C245" s="8">
        <f>IF(I244&lt;1,0,(I244*(B245*30)/360))</f>
        <v>0</v>
      </c>
      <c r="D245" s="9">
        <f>IF(I244 &gt; 1, IF(I244-D244&lt;1,(I244+C245),$E$9), 0)</f>
        <v>0</v>
      </c>
      <c r="E245" s="8">
        <f>IF(D245&lt;I244,IF(I244&lt;1,"",$E$12),IF(D245&lt;E244,0,D245-(I244+C245)))</f>
        <v>0</v>
      </c>
      <c r="F245" s="8"/>
      <c r="G245" s="8">
        <f>IF(G233 &gt; 1, IF(I244&lt;$E$13,(I244-D245+C245),G233), 0)</f>
        <v>0</v>
      </c>
      <c r="H245" s="8">
        <f>IF(I244&lt;1,0,IF((D245+E245+G245)-C245&gt;=(I244),(I244),(D245+E245+G245)-C245))</f>
        <v>0</v>
      </c>
      <c r="I245" s="8">
        <f>IF(I244-H245&lt;1,0,I244-H245)</f>
        <v>0</v>
      </c>
      <c r="J245" s="8"/>
      <c r="N245" s="5"/>
      <c r="AB245" s="2" t="s">
        <v>0</v>
      </c>
      <c r="CA245" s="1">
        <f>SUM(CA244+1)</f>
        <v>217</v>
      </c>
      <c r="CB245" s="14">
        <f>IF(CH244&lt;1,"",$CE$7)</f>
        <v>7.0000000000000007E-2</v>
      </c>
      <c r="CC245" s="12">
        <f>IF(CH244&lt;1,"",(CH244*(CB245*30)/360))</f>
        <v>2264.2955460974686</v>
      </c>
      <c r="CD245" s="13">
        <f>IF(CH244&lt;1,"",$CE$9)</f>
        <v>3991.8149710750995</v>
      </c>
      <c r="CE245" s="12">
        <f>IF(CH244&lt;1,"",$CE$12)</f>
        <v>0</v>
      </c>
      <c r="CF245" s="12">
        <f>IF(CH244&lt;1,0,CF233)</f>
        <v>0</v>
      </c>
      <c r="CG245" s="12">
        <f>IF(CH244&lt;1,0,(CD245+CE245+CF245)-CC245)</f>
        <v>1727.5194249776309</v>
      </c>
      <c r="CH245" s="12">
        <f>IF(CH244-CG245&lt;1,0,CH244-CG245)</f>
        <v>386437.43133458833</v>
      </c>
    </row>
    <row r="246" spans="1:86" x14ac:dyDescent="0.25">
      <c r="A246" s="11" t="str">
        <f>IF(I245&lt;1,"",A245+1)</f>
        <v/>
      </c>
      <c r="B246" s="10" t="str">
        <f>IF(I245&lt;1,"",$E$7)</f>
        <v/>
      </c>
      <c r="C246" s="8">
        <f>IF(I245&lt;1,0,(I245*(B246*30)/360))</f>
        <v>0</v>
      </c>
      <c r="D246" s="9">
        <f>IF(I245 &gt; 1, IF(I245-D245&lt;1,(I245+C246),$E$9), 0)</f>
        <v>0</v>
      </c>
      <c r="E246" s="8">
        <f>IF(D246&lt;I245,IF(I245&lt;1,"",$E$12),IF(D246&lt;E245,0,D246-(I245+C246)))</f>
        <v>0</v>
      </c>
      <c r="F246" s="8"/>
      <c r="G246" s="8">
        <f>IF(G234 &gt; 1, IF(I245&lt;$E$13,(I245-D246+C246),G234), 0)</f>
        <v>0</v>
      </c>
      <c r="H246" s="8">
        <f>IF(I245&lt;1,0,IF((D246+E246+G246)-C246&gt;=(I245),(I245),(D246+E246+G246)-C246))</f>
        <v>0</v>
      </c>
      <c r="I246" s="8">
        <f>IF(I245-H246&lt;1,0,I245-H246)</f>
        <v>0</v>
      </c>
      <c r="J246" s="8"/>
      <c r="N246" s="5"/>
      <c r="AB246" s="2" t="s">
        <v>0</v>
      </c>
      <c r="CA246" s="1">
        <f>SUM(CA245+1)</f>
        <v>218</v>
      </c>
      <c r="CB246" s="14">
        <f>IF(CH245&lt;1,"",$CE$7)</f>
        <v>7.0000000000000007E-2</v>
      </c>
      <c r="CC246" s="12">
        <f>IF(CH245&lt;1,"",(CH245*(CB246*30)/360))</f>
        <v>2254.2183494517653</v>
      </c>
      <c r="CD246" s="13">
        <f>IF(CH245&lt;1,"",$CE$9)</f>
        <v>3991.8149710750995</v>
      </c>
      <c r="CE246" s="12">
        <f>IF(CH245&lt;1,"",$CE$12)</f>
        <v>0</v>
      </c>
      <c r="CF246" s="12">
        <f>IF(CH245&lt;1,0,CF234)</f>
        <v>0</v>
      </c>
      <c r="CG246" s="12">
        <f>IF(CH245&lt;1,0,(CD246+CE246+CF246)-CC246)</f>
        <v>1737.5966216233342</v>
      </c>
      <c r="CH246" s="12">
        <f>IF(CH245-CG246&lt;1,0,CH245-CG246)</f>
        <v>384699.83471296501</v>
      </c>
    </row>
    <row r="247" spans="1:86" x14ac:dyDescent="0.25">
      <c r="A247" s="11" t="str">
        <f>IF(I246&lt;1,"",A246+1)</f>
        <v/>
      </c>
      <c r="B247" s="10" t="str">
        <f>IF(I246&lt;1,"",$E$7)</f>
        <v/>
      </c>
      <c r="C247" s="8">
        <f>IF(I246&lt;1,0,(I246*(B247*30)/360))</f>
        <v>0</v>
      </c>
      <c r="D247" s="9">
        <f>IF(I246 &gt; 1, IF(I246-D246&lt;1,(I246+C247),$E$9), 0)</f>
        <v>0</v>
      </c>
      <c r="E247" s="8">
        <f>IF(D247&lt;I246,IF(I246&lt;1,"",$E$12),IF(D247&lt;E246,0,D247-(I246+C247)))</f>
        <v>0</v>
      </c>
      <c r="F247" s="8"/>
      <c r="G247" s="8">
        <f>IF(G235 &gt; 1, IF(I246&lt;$E$13,(I246-D247+C247),G235), 0)</f>
        <v>0</v>
      </c>
      <c r="H247" s="8">
        <f>IF(I246&lt;1,0,IF((D247+E247+G247)-C247&gt;=(I246),(I246),(D247+E247+G247)-C247))</f>
        <v>0</v>
      </c>
      <c r="I247" s="8">
        <f>IF(I246-H247&lt;1,0,I246-H247)</f>
        <v>0</v>
      </c>
      <c r="J247" s="8"/>
      <c r="N247" s="5"/>
      <c r="AB247" s="2" t="s">
        <v>0</v>
      </c>
      <c r="CA247" s="1">
        <f>SUM(CA246+1)</f>
        <v>219</v>
      </c>
      <c r="CB247" s="14">
        <f>IF(CH246&lt;1,"",$CE$7)</f>
        <v>7.0000000000000007E-2</v>
      </c>
      <c r="CC247" s="12">
        <f>IF(CH246&lt;1,"",(CH246*(CB247*30)/360))</f>
        <v>2244.0823691589626</v>
      </c>
      <c r="CD247" s="13">
        <f>IF(CH246&lt;1,"",$CE$9)</f>
        <v>3991.8149710750995</v>
      </c>
      <c r="CE247" s="12">
        <f>IF(CH246&lt;1,"",$CE$12)</f>
        <v>0</v>
      </c>
      <c r="CF247" s="12">
        <f>IF(CH246&lt;1,0,CF235)</f>
        <v>0</v>
      </c>
      <c r="CG247" s="12">
        <f>IF(CH246&lt;1,0,(CD247+CE247+CF247)-CC247)</f>
        <v>1747.7326019161369</v>
      </c>
      <c r="CH247" s="12">
        <f>IF(CH246-CG247&lt;1,0,CH246-CG247)</f>
        <v>382952.10211104888</v>
      </c>
    </row>
    <row r="248" spans="1:86" x14ac:dyDescent="0.25">
      <c r="A248" s="11" t="str">
        <f>IF(I247&lt;1,"",A247+1)</f>
        <v/>
      </c>
      <c r="B248" s="10" t="str">
        <f>IF(I247&lt;1,"",$E$7)</f>
        <v/>
      </c>
      <c r="C248" s="8">
        <f>IF(I247&lt;1,0,(I247*(B248*30)/360))</f>
        <v>0</v>
      </c>
      <c r="D248" s="9">
        <f>IF(I247 &gt; 1, IF(I247-D247&lt;1,(I247+C248),$E$9), 0)</f>
        <v>0</v>
      </c>
      <c r="E248" s="8">
        <f>IF(D248&lt;I247,IF(I247&lt;1,"",$E$12),IF(D248&lt;E247,0,D248-(I247+C248)))</f>
        <v>0</v>
      </c>
      <c r="F248" s="8"/>
      <c r="G248" s="8">
        <f>IF(G236 &gt; 1, IF(I247&lt;$E$13,(I247-D248+C248),G236), 0)</f>
        <v>0</v>
      </c>
      <c r="H248" s="8">
        <f>IF(I247&lt;1,0,IF((D248+E248+G248)-C248&gt;=(I247),(I247),(D248+E248+G248)-C248))</f>
        <v>0</v>
      </c>
      <c r="I248" s="8">
        <f>IF(I247-H248&lt;1,0,I247-H248)</f>
        <v>0</v>
      </c>
      <c r="J248" s="8"/>
      <c r="N248" s="5"/>
      <c r="AB248" s="2" t="s">
        <v>0</v>
      </c>
      <c r="CA248" s="1">
        <f>SUM(CA247+1)</f>
        <v>220</v>
      </c>
      <c r="CB248" s="14">
        <f>IF(CH247&lt;1,"",$CE$7)</f>
        <v>7.0000000000000007E-2</v>
      </c>
      <c r="CC248" s="12">
        <f>IF(CH247&lt;1,"",(CH247*(CB248*30)/360))</f>
        <v>2233.8872623144521</v>
      </c>
      <c r="CD248" s="13">
        <f>IF(CH247&lt;1,"",$CE$9)</f>
        <v>3991.8149710750995</v>
      </c>
      <c r="CE248" s="12">
        <f>IF(CH247&lt;1,"",$CE$12)</f>
        <v>0</v>
      </c>
      <c r="CF248" s="12">
        <f>IF(CH247&lt;1,0,CF236)</f>
        <v>0</v>
      </c>
      <c r="CG248" s="12">
        <f>IF(CH247&lt;1,0,(CD248+CE248+CF248)-CC248)</f>
        <v>1757.9277087606474</v>
      </c>
      <c r="CH248" s="12">
        <f>IF(CH247-CG248&lt;1,0,CH247-CG248)</f>
        <v>381194.17440228822</v>
      </c>
    </row>
    <row r="249" spans="1:86" x14ac:dyDescent="0.25">
      <c r="A249" s="11" t="str">
        <f>IF(I248&lt;1,"",A248+1)</f>
        <v/>
      </c>
      <c r="B249" s="10" t="str">
        <f>IF(I248&lt;1,"",$E$7)</f>
        <v/>
      </c>
      <c r="C249" s="8">
        <f>IF(I248&lt;1,0,(I248*(B249*30)/360))</f>
        <v>0</v>
      </c>
      <c r="D249" s="9">
        <f>IF(I248 &gt; 1, IF(I248-D248&lt;1,(I248+C249),$E$9), 0)</f>
        <v>0</v>
      </c>
      <c r="E249" s="8">
        <f>IF(D249&lt;I248,IF(I248&lt;1,"",$E$12),IF(D249&lt;E248,0,D249-(I248+C249)))</f>
        <v>0</v>
      </c>
      <c r="F249" s="8"/>
      <c r="G249" s="8">
        <f>IF(G237 &gt; 1, IF(I248&lt;$E$13,(I248-D249+C249),G237), 0)</f>
        <v>0</v>
      </c>
      <c r="H249" s="8">
        <f>IF(I248&lt;1,0,IF((D249+E249+G249)-C249&gt;=(I248),(I248),(D249+E249+G249)-C249))</f>
        <v>0</v>
      </c>
      <c r="I249" s="8">
        <f>IF(I248-H249&lt;1,0,I248-H249)</f>
        <v>0</v>
      </c>
      <c r="J249" s="8"/>
      <c r="N249" s="5"/>
      <c r="AB249" s="2" t="s">
        <v>0</v>
      </c>
      <c r="CA249" s="1">
        <f>SUM(CA248+1)</f>
        <v>221</v>
      </c>
      <c r="CB249" s="14">
        <f>IF(CH248&lt;1,"",$CE$7)</f>
        <v>7.0000000000000007E-2</v>
      </c>
      <c r="CC249" s="12">
        <f>IF(CH248&lt;1,"",(CH248*(CB249*30)/360))</f>
        <v>2223.6326840133479</v>
      </c>
      <c r="CD249" s="13">
        <f>IF(CH248&lt;1,"",$CE$9)</f>
        <v>3991.8149710750995</v>
      </c>
      <c r="CE249" s="12">
        <f>IF(CH248&lt;1,"",$CE$12)</f>
        <v>0</v>
      </c>
      <c r="CF249" s="12">
        <f>IF(CH248&lt;1,0,CF237)</f>
        <v>0</v>
      </c>
      <c r="CG249" s="12">
        <f>IF(CH248&lt;1,0,(CD249+CE249+CF249)-CC249)</f>
        <v>1768.1822870617516</v>
      </c>
      <c r="CH249" s="12">
        <f>IF(CH248-CG249&lt;1,0,CH248-CG249)</f>
        <v>379425.99211522646</v>
      </c>
    </row>
    <row r="250" spans="1:86" x14ac:dyDescent="0.25">
      <c r="A250" s="11" t="str">
        <f>IF(I249&lt;1,"",A249+1)</f>
        <v/>
      </c>
      <c r="B250" s="10" t="str">
        <f>IF(I249&lt;1,"",$E$7)</f>
        <v/>
      </c>
      <c r="C250" s="8">
        <f>IF(I249&lt;1,0,(I249*(B250*30)/360))</f>
        <v>0</v>
      </c>
      <c r="D250" s="9">
        <f>IF(I249 &gt; 1, IF(I249-D249&lt;1,(I249+C250),$E$9), 0)</f>
        <v>0</v>
      </c>
      <c r="E250" s="8">
        <f>IF(D250&lt;I249,IF(I249&lt;1,"",$E$12),IF(D250&lt;E249,0,D250-(I249+C250)))</f>
        <v>0</v>
      </c>
      <c r="F250" s="8"/>
      <c r="G250" s="8">
        <f>IF(G238 &gt; 1, IF(I249&lt;$E$13,(I249-D250+C250),G238), 0)</f>
        <v>0</v>
      </c>
      <c r="H250" s="8">
        <f>IF(I249&lt;1,0,IF((D250+E250+G250)-C250&gt;=(I249),(I249),(D250+E250+G250)-C250))</f>
        <v>0</v>
      </c>
      <c r="I250" s="8">
        <f>IF(I249-H250&lt;1,0,I249-H250)</f>
        <v>0</v>
      </c>
      <c r="J250" s="8"/>
      <c r="N250" s="5" t="s">
        <v>0</v>
      </c>
      <c r="AB250" s="2" t="s">
        <v>0</v>
      </c>
      <c r="CA250" s="1">
        <f>SUM(CA249+1)</f>
        <v>222</v>
      </c>
      <c r="CB250" s="14">
        <f>IF(CH249&lt;1,"",$CE$7)</f>
        <v>7.0000000000000007E-2</v>
      </c>
      <c r="CC250" s="12">
        <f>IF(CH249&lt;1,"",(CH249*(CB250*30)/360))</f>
        <v>2213.3182873388214</v>
      </c>
      <c r="CD250" s="13">
        <f>IF(CH249&lt;1,"",$CE$9)</f>
        <v>3991.8149710750995</v>
      </c>
      <c r="CE250" s="12">
        <f>IF(CH249&lt;1,"",$CE$12)</f>
        <v>0</v>
      </c>
      <c r="CF250" s="12">
        <f>IF(CH249&lt;1,0,CF238)</f>
        <v>0</v>
      </c>
      <c r="CG250" s="12">
        <f>IF(CH249&lt;1,0,(CD250+CE250+CF250)-CC250)</f>
        <v>1778.4966837362781</v>
      </c>
      <c r="CH250" s="12">
        <f>IF(CH249-CG250&lt;1,0,CH249-CG250)</f>
        <v>377647.49543149018</v>
      </c>
    </row>
    <row r="251" spans="1:86" x14ac:dyDescent="0.25">
      <c r="A251" s="11" t="str">
        <f>IF(I250&lt;1,"",A250+1)</f>
        <v/>
      </c>
      <c r="B251" s="10" t="str">
        <f>IF(I250&lt;1,"",$E$7)</f>
        <v/>
      </c>
      <c r="C251" s="8">
        <f>IF(I250&lt;1,0,(I250*(B251*30)/360))</f>
        <v>0</v>
      </c>
      <c r="D251" s="9">
        <f>IF(I250 &gt; 1, IF(I250-D250&lt;1,(I250+C251),$E$9), 0)</f>
        <v>0</v>
      </c>
      <c r="E251" s="8">
        <f>IF(D251&lt;I250,IF(I250&lt;1,"",$E$12),IF(D251&lt;E250,0,D251-(I250+C251)))</f>
        <v>0</v>
      </c>
      <c r="F251" s="8"/>
      <c r="G251" s="8">
        <f>IF(G239 &gt; 1, IF(I250&lt;$E$13,(I250-D251+C251),G239), 0)</f>
        <v>0</v>
      </c>
      <c r="H251" s="8">
        <f>IF(I250&lt;1,0,IF((D251+E251+G251)-C251&gt;=(I250),(I250),(D251+E251+G251)-C251))</f>
        <v>0</v>
      </c>
      <c r="I251" s="8">
        <f>IF(I250-H251&lt;1,0,I250-H251)</f>
        <v>0</v>
      </c>
      <c r="J251" s="8"/>
      <c r="N251" s="5"/>
      <c r="AB251" s="2" t="s">
        <v>0</v>
      </c>
      <c r="CA251" s="1">
        <f>SUM(CA250+1)</f>
        <v>223</v>
      </c>
      <c r="CB251" s="14">
        <f>IF(CH250&lt;1,"",$CE$7)</f>
        <v>7.0000000000000007E-2</v>
      </c>
      <c r="CC251" s="12">
        <f>IF(CH250&lt;1,"",(CH250*(CB251*30)/360))</f>
        <v>2202.9437233503595</v>
      </c>
      <c r="CD251" s="13">
        <f>IF(CH250&lt;1,"",$CE$9)</f>
        <v>3991.8149710750995</v>
      </c>
      <c r="CE251" s="12">
        <f>IF(CH250&lt;1,"",$CE$12)</f>
        <v>0</v>
      </c>
      <c r="CF251" s="12">
        <f>IF(CH250&lt;1,0,CF239)</f>
        <v>0</v>
      </c>
      <c r="CG251" s="12">
        <f>IF(CH250&lt;1,0,(CD251+CE251+CF251)-CC251)</f>
        <v>1788.87124772474</v>
      </c>
      <c r="CH251" s="12">
        <f>IF(CH250-CG251&lt;1,0,CH250-CG251)</f>
        <v>375858.62418376544</v>
      </c>
    </row>
    <row r="252" spans="1:86" x14ac:dyDescent="0.25">
      <c r="A252" s="11" t="str">
        <f>IF(I251&lt;1,"",A251+1)</f>
        <v/>
      </c>
      <c r="B252" s="10" t="str">
        <f>IF(I251&lt;1,"",$E$7)</f>
        <v/>
      </c>
      <c r="C252" s="8">
        <f>IF(I251&lt;1,0,(I251*(B252*30)/360))</f>
        <v>0</v>
      </c>
      <c r="D252" s="9">
        <f>IF(I251 &gt; 1, IF(I251-D251&lt;1,(I251+C252),$E$9), 0)</f>
        <v>0</v>
      </c>
      <c r="E252" s="8">
        <f>IF(D252&lt;I251,IF(I251&lt;1,"",$E$12),IF(D252&lt;E251,0,D252-(I251+C252)))</f>
        <v>0</v>
      </c>
      <c r="F252" s="8"/>
      <c r="G252" s="8">
        <f>IF(G240 &gt; 1, IF(I251&lt;$E$13,(I251-D252+C252),G240), 0)</f>
        <v>0</v>
      </c>
      <c r="H252" s="8">
        <f>IF(I251&lt;1,0,IF((D252+E252+G252)-C252&gt;=(I251),(I251),(D252+E252+G252)-C252))</f>
        <v>0</v>
      </c>
      <c r="I252" s="8">
        <f>IF(I251-H252&lt;1,0,I251-H252)</f>
        <v>0</v>
      </c>
      <c r="J252" s="8"/>
      <c r="N252" s="5"/>
      <c r="AB252" s="2" t="s">
        <v>0</v>
      </c>
      <c r="CA252" s="1">
        <f>SUM(CA251+1)</f>
        <v>224</v>
      </c>
      <c r="CB252" s="14">
        <f>IF(CH251&lt;1,"",$CE$7)</f>
        <v>7.0000000000000007E-2</v>
      </c>
      <c r="CC252" s="12">
        <f>IF(CH251&lt;1,"",(CH251*(CB252*30)/360))</f>
        <v>2192.508641071965</v>
      </c>
      <c r="CD252" s="13">
        <f>IF(CH251&lt;1,"",$CE$9)</f>
        <v>3991.8149710750995</v>
      </c>
      <c r="CE252" s="12">
        <f>IF(CH251&lt;1,"",$CE$12)</f>
        <v>0</v>
      </c>
      <c r="CF252" s="12">
        <f>IF(CH251&lt;1,0,CF240)</f>
        <v>0</v>
      </c>
      <c r="CG252" s="12">
        <f>IF(CH251&lt;1,0,(CD252+CE252+CF252)-CC252)</f>
        <v>1799.3063300031345</v>
      </c>
      <c r="CH252" s="12">
        <f>IF(CH251-CG252&lt;1,0,CH251-CG252)</f>
        <v>374059.3178537623</v>
      </c>
    </row>
    <row r="253" spans="1:86" x14ac:dyDescent="0.25">
      <c r="A253" s="11" t="str">
        <f>IF(I252&lt;1,"",A252+1)</f>
        <v/>
      </c>
      <c r="B253" s="10" t="str">
        <f>IF(I252&lt;1,"",$E$7)</f>
        <v/>
      </c>
      <c r="C253" s="8">
        <f>IF(I252&lt;1,0,(I252*(B253*30)/360))</f>
        <v>0</v>
      </c>
      <c r="D253" s="9">
        <f>IF(I252 &gt; 1, IF(I252-D252&lt;1,(I252+C253),$E$9), 0)</f>
        <v>0</v>
      </c>
      <c r="E253" s="8">
        <f>IF(D253&lt;I252,IF(I252&lt;1,"",$E$12),IF(D253&lt;E252,0,D253-(I252+C253)))</f>
        <v>0</v>
      </c>
      <c r="F253" s="8"/>
      <c r="G253" s="8">
        <f>IF(G241 &gt; 1, IF(I252&lt;$E$13,(I252-D253+C253),G241), 0)</f>
        <v>0</v>
      </c>
      <c r="H253" s="8">
        <f>IF(I252&lt;1,0,IF((D253+E253+G253)-C253&gt;=(I252),(I252),(D253+E253+G253)-C253))</f>
        <v>0</v>
      </c>
      <c r="I253" s="8">
        <f>IF(I252-H253&lt;1,0,I252-H253)</f>
        <v>0</v>
      </c>
      <c r="J253" s="8"/>
      <c r="N253" s="5"/>
      <c r="AB253" s="2" t="s">
        <v>0</v>
      </c>
      <c r="CA253" s="1">
        <f>SUM(CA252+1)</f>
        <v>225</v>
      </c>
      <c r="CB253" s="14">
        <f>IF(CH252&lt;1,"",$CE$7)</f>
        <v>7.0000000000000007E-2</v>
      </c>
      <c r="CC253" s="12">
        <f>IF(CH252&lt;1,"",(CH252*(CB253*30)/360))</f>
        <v>2182.0126874802804</v>
      </c>
      <c r="CD253" s="13">
        <f>IF(CH252&lt;1,"",$CE$9)</f>
        <v>3991.8149710750995</v>
      </c>
      <c r="CE253" s="12">
        <f>IF(CH252&lt;1,"",$CE$12)</f>
        <v>0</v>
      </c>
      <c r="CF253" s="12">
        <f>IF(CH252&lt;1,0,CF241)</f>
        <v>0</v>
      </c>
      <c r="CG253" s="12">
        <f>IF(CH252&lt;1,0,(CD253+CE253+CF253)-CC253)</f>
        <v>1809.8022835948191</v>
      </c>
      <c r="CH253" s="12">
        <f>IF(CH252-CG253&lt;1,0,CH252-CG253)</f>
        <v>372249.51557016751</v>
      </c>
    </row>
    <row r="254" spans="1:86" x14ac:dyDescent="0.25">
      <c r="A254" s="11" t="str">
        <f>IF(I253&lt;1,"",A253+1)</f>
        <v/>
      </c>
      <c r="B254" s="10" t="str">
        <f>IF(I253&lt;1,"",$E$7)</f>
        <v/>
      </c>
      <c r="C254" s="8">
        <f>IF(I253&lt;1,0,(I253*(B254*30)/360))</f>
        <v>0</v>
      </c>
      <c r="D254" s="9">
        <f>IF(I253 &gt; 1, IF(I253-D253&lt;1,(I253+C254),$E$9), 0)</f>
        <v>0</v>
      </c>
      <c r="E254" s="8">
        <f>IF(D254&lt;I253,IF(I253&lt;1,"",$E$12),IF(D254&lt;E253,0,D254-(I253+C254)))</f>
        <v>0</v>
      </c>
      <c r="F254" s="8"/>
      <c r="G254" s="8">
        <f>IF(G242 &gt; 1, IF(I253&lt;$E$13,(I253-D254+C254),G242), 0)</f>
        <v>0</v>
      </c>
      <c r="H254" s="8">
        <f>IF(I253&lt;1,0,IF((D254+E254+G254)-C254&gt;=(I253),(I253),(D254+E254+G254)-C254))</f>
        <v>0</v>
      </c>
      <c r="I254" s="8">
        <f>IF(I253-H254&lt;1,0,I253-H254)</f>
        <v>0</v>
      </c>
      <c r="J254" s="8"/>
      <c r="N254" s="5"/>
      <c r="AB254" s="2" t="s">
        <v>0</v>
      </c>
      <c r="CA254" s="1">
        <f>SUM(CA253+1)</f>
        <v>226</v>
      </c>
      <c r="CB254" s="14">
        <f>IF(CH253&lt;1,"",$CE$7)</f>
        <v>7.0000000000000007E-2</v>
      </c>
      <c r="CC254" s="12">
        <f>IF(CH253&lt;1,"",(CH253*(CB254*30)/360))</f>
        <v>2171.4555074926438</v>
      </c>
      <c r="CD254" s="13">
        <f>IF(CH253&lt;1,"",$CE$9)</f>
        <v>3991.8149710750995</v>
      </c>
      <c r="CE254" s="12">
        <f>IF(CH253&lt;1,"",$CE$12)</f>
        <v>0</v>
      </c>
      <c r="CF254" s="12">
        <f>IF(CH253&lt;1,0,CF242)</f>
        <v>0</v>
      </c>
      <c r="CG254" s="12">
        <f>IF(CH253&lt;1,0,(CD254+CE254+CF254)-CC254)</f>
        <v>1820.3594635824556</v>
      </c>
      <c r="CH254" s="12">
        <f>IF(CH253-CG254&lt;1,0,CH253-CG254)</f>
        <v>370429.15610658505</v>
      </c>
    </row>
    <row r="255" spans="1:86" x14ac:dyDescent="0.25">
      <c r="A255" s="11" t="str">
        <f>IF(I254&lt;1,"",A254+1)</f>
        <v/>
      </c>
      <c r="B255" s="10" t="str">
        <f>IF(I254&lt;1,"",$E$7)</f>
        <v/>
      </c>
      <c r="C255" s="8">
        <f>IF(I254&lt;1,0,(I254*(B255*30)/360))</f>
        <v>0</v>
      </c>
      <c r="D255" s="9">
        <f>IF(I254 &gt; 1, IF(I254-D254&lt;1,(I254+C255),$E$9), 0)</f>
        <v>0</v>
      </c>
      <c r="E255" s="8">
        <f>IF(D255&lt;I254,IF(I254&lt;1,"",$E$12),IF(D255&lt;E254,0,D255-(I254+C255)))</f>
        <v>0</v>
      </c>
      <c r="F255" s="8"/>
      <c r="G255" s="8">
        <f>IF(G243 &gt; 1, IF(I254&lt;$E$13,(I254-D255+C255),G243), 0)</f>
        <v>0</v>
      </c>
      <c r="H255" s="8">
        <f>IF(I254&lt;1,0,IF((D255+E255+G255)-C255&gt;=(I254),(I254),(D255+E255+G255)-C255))</f>
        <v>0</v>
      </c>
      <c r="I255" s="8">
        <f>IF(I254-H255&lt;1,0,I254-H255)</f>
        <v>0</v>
      </c>
      <c r="J255" s="8"/>
      <c r="N255" s="5"/>
      <c r="AB255" s="2" t="s">
        <v>0</v>
      </c>
      <c r="CA255" s="1">
        <f>SUM(CA254+1)</f>
        <v>227</v>
      </c>
      <c r="CB255" s="14">
        <f>IF(CH254&lt;1,"",$CE$7)</f>
        <v>7.0000000000000007E-2</v>
      </c>
      <c r="CC255" s="12">
        <f>IF(CH254&lt;1,"",(CH254*(CB255*30)/360))</f>
        <v>2160.8367439550798</v>
      </c>
      <c r="CD255" s="13">
        <f>IF(CH254&lt;1,"",$CE$9)</f>
        <v>3991.8149710750995</v>
      </c>
      <c r="CE255" s="12">
        <f>IF(CH254&lt;1,"",$CE$12)</f>
        <v>0</v>
      </c>
      <c r="CF255" s="12">
        <f>IF(CH254&lt;1,0,CF243)</f>
        <v>0</v>
      </c>
      <c r="CG255" s="12">
        <f>IF(CH254&lt;1,0,(CD255+CE255+CF255)-CC255)</f>
        <v>1830.9782271200197</v>
      </c>
      <c r="CH255" s="12">
        <f>IF(CH254-CG255&lt;1,0,CH254-CG255)</f>
        <v>368598.17787946505</v>
      </c>
    </row>
    <row r="256" spans="1:86" x14ac:dyDescent="0.25">
      <c r="A256" s="11" t="str">
        <f>IF(I255&lt;1,"",A255+1)</f>
        <v/>
      </c>
      <c r="B256" s="10" t="str">
        <f>IF(I255&lt;1,"",$E$7)</f>
        <v/>
      </c>
      <c r="C256" s="8">
        <f>IF(I255&lt;1,0,(I255*(B256*30)/360))</f>
        <v>0</v>
      </c>
      <c r="D256" s="9">
        <f>IF(I255 &gt; 1, IF(I255-D255&lt;1,(I255+C256),$E$9), 0)</f>
        <v>0</v>
      </c>
      <c r="E256" s="8">
        <f>IF(D256&lt;I255,IF(I255&lt;1,"",$E$12),IF(D256&lt;E255,0,D256-(I255+C256)))</f>
        <v>0</v>
      </c>
      <c r="F256" s="8"/>
      <c r="G256" s="8">
        <f>IF(G244 &gt; 1, IF(I255&lt;$E$13,(I255-D256+C256),G244), 0)</f>
        <v>0</v>
      </c>
      <c r="H256" s="8">
        <f>IF(I255&lt;1,0,IF((D256+E256+G256)-C256&gt;=(I255),(I255),(D256+E256+G256)-C256))</f>
        <v>0</v>
      </c>
      <c r="I256" s="8">
        <f>IF(I255-H256&lt;1,0,I255-H256)</f>
        <v>0</v>
      </c>
      <c r="J256" s="8"/>
      <c r="N256" s="5"/>
      <c r="AB256" s="2" t="s">
        <v>0</v>
      </c>
      <c r="CA256" s="1">
        <f>SUM(CA255+1)</f>
        <v>228</v>
      </c>
      <c r="CB256" s="14">
        <f>IF(CH255&lt;1,"",$CE$7)</f>
        <v>7.0000000000000007E-2</v>
      </c>
      <c r="CC256" s="12">
        <f>IF(CH255&lt;1,"",(CH255*(CB256*30)/360))</f>
        <v>2150.1560376302127</v>
      </c>
      <c r="CD256" s="13">
        <f>IF(CH255&lt;1,"",$CE$9)</f>
        <v>3991.8149710750995</v>
      </c>
      <c r="CE256" s="12">
        <f>IF(CH255&lt;1,"",$CE$12)</f>
        <v>0</v>
      </c>
      <c r="CF256" s="12">
        <f>IF(CH255&lt;1,0,CF244)</f>
        <v>0</v>
      </c>
      <c r="CG256" s="12">
        <f>IF(CH255&lt;1,0,(CD256+CE256+CF256)-CC256)</f>
        <v>1841.6589334448868</v>
      </c>
      <c r="CH256" s="12">
        <f>IF(CH255-CG256&lt;1,0,CH255-CG256)</f>
        <v>366756.51894602017</v>
      </c>
    </row>
    <row r="257" spans="1:86" x14ac:dyDescent="0.25">
      <c r="A257" s="11" t="str">
        <f>IF(I256&lt;1,"",A256+1)</f>
        <v/>
      </c>
      <c r="B257" s="10" t="str">
        <f>IF(I256&lt;1,"",$E$7)</f>
        <v/>
      </c>
      <c r="C257" s="8">
        <f>IF(I256&lt;1,0,(I256*(B257*30)/360))</f>
        <v>0</v>
      </c>
      <c r="D257" s="9">
        <f>IF(I256 &gt; 1, IF(I256-D256&lt;1,(I256+C257),$E$9), 0)</f>
        <v>0</v>
      </c>
      <c r="E257" s="8">
        <f>IF(D257&lt;I256,IF(I256&lt;1,"",$E$12),IF(D257&lt;E256,0,D257-(I256+C257)))</f>
        <v>0</v>
      </c>
      <c r="F257" s="8"/>
      <c r="G257" s="8">
        <f>IF(G245 &gt; 1, IF(I256&lt;$E$13,(I256-D257+C257),G245), 0)</f>
        <v>0</v>
      </c>
      <c r="H257" s="8">
        <f>IF(I256&lt;1,0,IF((D257+E257+G257)-C257&gt;=(I256),(I256),(D257+E257+G257)-C257))</f>
        <v>0</v>
      </c>
      <c r="I257" s="8">
        <f>IF(I256-H257&lt;1,0,I256-H257)</f>
        <v>0</v>
      </c>
      <c r="J257" s="8"/>
      <c r="N257" s="5"/>
      <c r="AB257" s="2" t="s">
        <v>0</v>
      </c>
      <c r="CA257" s="1">
        <f>SUM(CA256+1)</f>
        <v>229</v>
      </c>
      <c r="CB257" s="14">
        <f>IF(CH256&lt;1,"",$CE$7)</f>
        <v>7.0000000000000007E-2</v>
      </c>
      <c r="CC257" s="12">
        <f>IF(CH256&lt;1,"",(CH256*(CB257*30)/360))</f>
        <v>2139.4130271851177</v>
      </c>
      <c r="CD257" s="13">
        <f>IF(CH256&lt;1,"",$CE$9)</f>
        <v>3991.8149710750995</v>
      </c>
      <c r="CE257" s="12">
        <f>IF(CH256&lt;1,"",$CE$12)</f>
        <v>0</v>
      </c>
      <c r="CF257" s="12">
        <f>IF(CH256&lt;1,0,CF245)</f>
        <v>0</v>
      </c>
      <c r="CG257" s="12">
        <f>IF(CH256&lt;1,0,(CD257+CE257+CF257)-CC257)</f>
        <v>1852.4019438899818</v>
      </c>
      <c r="CH257" s="12">
        <f>IF(CH256-CG257&lt;1,0,CH256-CG257)</f>
        <v>364904.1170021302</v>
      </c>
    </row>
    <row r="258" spans="1:86" x14ac:dyDescent="0.25">
      <c r="A258" s="11" t="str">
        <f>IF(I257&lt;1,"",A257+1)</f>
        <v/>
      </c>
      <c r="B258" s="10" t="str">
        <f>IF(I257&lt;1,"",$E$7)</f>
        <v/>
      </c>
      <c r="C258" s="8">
        <f>IF(I257&lt;1,0,(I257*(B258*30)/360))</f>
        <v>0</v>
      </c>
      <c r="D258" s="9">
        <f>IF(I257 &gt; 1, IF(I257-D257&lt;1,(I257+C258),$E$9), 0)</f>
        <v>0</v>
      </c>
      <c r="E258" s="8">
        <f>IF(D258&lt;I257,IF(I257&lt;1,"",$E$12),IF(D258&lt;E257,0,D258-(I257+C258)))</f>
        <v>0</v>
      </c>
      <c r="F258" s="8"/>
      <c r="G258" s="8">
        <f>IF(G246 &gt; 1, IF(I257&lt;$E$13,(I257-D258+C258),G246), 0)</f>
        <v>0</v>
      </c>
      <c r="H258" s="8">
        <f>IF(I257&lt;1,0,IF((D258+E258+G258)-C258&gt;=(I257),(I257),(D258+E258+G258)-C258))</f>
        <v>0</v>
      </c>
      <c r="I258" s="8">
        <f>IF(I257-H258&lt;1,0,I257-H258)</f>
        <v>0</v>
      </c>
      <c r="J258" s="8"/>
      <c r="N258" s="5"/>
      <c r="AB258" s="2" t="s">
        <v>0</v>
      </c>
      <c r="CA258" s="1">
        <f>SUM(CA257+1)</f>
        <v>230</v>
      </c>
      <c r="CB258" s="14">
        <f>IF(CH257&lt;1,"",$CE$7)</f>
        <v>7.0000000000000007E-2</v>
      </c>
      <c r="CC258" s="12">
        <f>IF(CH257&lt;1,"",(CH257*(CB258*30)/360))</f>
        <v>2128.607349179093</v>
      </c>
      <c r="CD258" s="13">
        <f>IF(CH257&lt;1,"",$CE$9)</f>
        <v>3991.8149710750995</v>
      </c>
      <c r="CE258" s="12">
        <f>IF(CH257&lt;1,"",$CE$12)</f>
        <v>0</v>
      </c>
      <c r="CF258" s="12">
        <f>IF(CH257&lt;1,0,CF246)</f>
        <v>0</v>
      </c>
      <c r="CG258" s="12">
        <f>IF(CH257&lt;1,0,(CD258+CE258+CF258)-CC258)</f>
        <v>1863.2076218960065</v>
      </c>
      <c r="CH258" s="12">
        <f>IF(CH257-CG258&lt;1,0,CH257-CG258)</f>
        <v>363040.9093802342</v>
      </c>
    </row>
    <row r="259" spans="1:86" x14ac:dyDescent="0.25">
      <c r="A259" s="11" t="str">
        <f>IF(I258&lt;1,"",A258+1)</f>
        <v/>
      </c>
      <c r="B259" s="10" t="str">
        <f>IF(I258&lt;1,"",$E$7)</f>
        <v/>
      </c>
      <c r="C259" s="8">
        <f>IF(I258&lt;1,0,(I258*(B259*30)/360))</f>
        <v>0</v>
      </c>
      <c r="D259" s="9">
        <f>IF(I258 &gt; 1, IF(I258-D258&lt;1,(I258+C259),$E$9), 0)</f>
        <v>0</v>
      </c>
      <c r="E259" s="8">
        <f>IF(D259&lt;I258,IF(I258&lt;1,"",$E$12),IF(D259&lt;E258,0,D259-(I258+C259)))</f>
        <v>0</v>
      </c>
      <c r="F259" s="8"/>
      <c r="G259" s="8">
        <f>IF(G247 &gt; 1, IF(I258&lt;$E$13,(I258-D259+C259),G247), 0)</f>
        <v>0</v>
      </c>
      <c r="H259" s="8">
        <f>IF(I258&lt;1,0,IF((D259+E259+G259)-C259&gt;=(I258),(I258),(D259+E259+G259)-C259))</f>
        <v>0</v>
      </c>
      <c r="I259" s="8">
        <f>IF(I258-H259&lt;1,0,I258-H259)</f>
        <v>0</v>
      </c>
      <c r="J259" s="8"/>
      <c r="N259" s="5"/>
      <c r="AB259" s="2" t="s">
        <v>0</v>
      </c>
      <c r="CA259" s="1">
        <f>SUM(CA258+1)</f>
        <v>231</v>
      </c>
      <c r="CB259" s="14">
        <f>IF(CH258&lt;1,"",$CE$7)</f>
        <v>7.0000000000000007E-2</v>
      </c>
      <c r="CC259" s="12">
        <f>IF(CH258&lt;1,"",(CH258*(CB259*30)/360))</f>
        <v>2117.7386380513663</v>
      </c>
      <c r="CD259" s="13">
        <f>IF(CH258&lt;1,"",$CE$9)</f>
        <v>3991.8149710750995</v>
      </c>
      <c r="CE259" s="12">
        <f>IF(CH258&lt;1,"",$CE$12)</f>
        <v>0</v>
      </c>
      <c r="CF259" s="12">
        <f>IF(CH258&lt;1,0,CF247)</f>
        <v>0</v>
      </c>
      <c r="CG259" s="12">
        <f>IF(CH258&lt;1,0,(CD259+CE259+CF259)-CC259)</f>
        <v>1874.0763330237332</v>
      </c>
      <c r="CH259" s="12">
        <f>IF(CH258-CG259&lt;1,0,CH258-CG259)</f>
        <v>361166.83304721047</v>
      </c>
    </row>
    <row r="260" spans="1:86" x14ac:dyDescent="0.25">
      <c r="A260" s="11" t="str">
        <f>IF(I259&lt;1,"",A259+1)</f>
        <v/>
      </c>
      <c r="B260" s="10" t="str">
        <f>IF(I259&lt;1,"",$E$7)</f>
        <v/>
      </c>
      <c r="C260" s="8">
        <f>IF(I259&lt;1,0,(I259*(B260*30)/360))</f>
        <v>0</v>
      </c>
      <c r="D260" s="9">
        <f>IF(I259 &gt; 1, IF(I259-D259&lt;1,(I259+C260),$E$9), 0)</f>
        <v>0</v>
      </c>
      <c r="E260" s="8">
        <f>IF(D260&lt;I259,IF(I259&lt;1,"",$E$12),IF(D260&lt;E259,0,D260-(I259+C260)))</f>
        <v>0</v>
      </c>
      <c r="F260" s="8"/>
      <c r="G260" s="8">
        <f>IF(G248 &gt; 1, IF(I259&lt;$E$13,(I259-D260+C260),G248), 0)</f>
        <v>0</v>
      </c>
      <c r="H260" s="8">
        <f>IF(I259&lt;1,0,IF((D260+E260+G260)-C260&gt;=(I259),(I259),(D260+E260+G260)-C260))</f>
        <v>0</v>
      </c>
      <c r="I260" s="8">
        <f>IF(I259-H260&lt;1,0,I259-H260)</f>
        <v>0</v>
      </c>
      <c r="J260" s="8"/>
      <c r="N260" s="5"/>
      <c r="AB260" s="2" t="s">
        <v>0</v>
      </c>
      <c r="CA260" s="1">
        <f>SUM(CA259+1)</f>
        <v>232</v>
      </c>
      <c r="CB260" s="14">
        <f>IF(CH259&lt;1,"",$CE$7)</f>
        <v>7.0000000000000007E-2</v>
      </c>
      <c r="CC260" s="12">
        <f>IF(CH259&lt;1,"",(CH259*(CB260*30)/360))</f>
        <v>2106.8065261087277</v>
      </c>
      <c r="CD260" s="13">
        <f>IF(CH259&lt;1,"",$CE$9)</f>
        <v>3991.8149710750995</v>
      </c>
      <c r="CE260" s="12">
        <f>IF(CH259&lt;1,"",$CE$12)</f>
        <v>0</v>
      </c>
      <c r="CF260" s="12">
        <f>IF(CH259&lt;1,0,CF248)</f>
        <v>0</v>
      </c>
      <c r="CG260" s="12">
        <f>IF(CH259&lt;1,0,(CD260+CE260+CF260)-CC260)</f>
        <v>1885.0084449663718</v>
      </c>
      <c r="CH260" s="12">
        <f>IF(CH259-CG260&lt;1,0,CH259-CG260)</f>
        <v>359281.82460224407</v>
      </c>
    </row>
    <row r="261" spans="1:86" x14ac:dyDescent="0.25">
      <c r="A261" s="11" t="str">
        <f>IF(I260&lt;1,"",A260+1)</f>
        <v/>
      </c>
      <c r="B261" s="10" t="str">
        <f>IF(I260&lt;1,"",$E$7)</f>
        <v/>
      </c>
      <c r="C261" s="8">
        <f>IF(I260&lt;1,0,(I260*(B261*30)/360))</f>
        <v>0</v>
      </c>
      <c r="D261" s="9">
        <f>IF(I260 &gt; 1, IF(I260-D260&lt;1,(I260+C261),$E$9), 0)</f>
        <v>0</v>
      </c>
      <c r="E261" s="8">
        <f>IF(D261&lt;I260,IF(I260&lt;1,"",$E$12),IF(D261&lt;E260,0,D261-(I260+C261)))</f>
        <v>0</v>
      </c>
      <c r="F261" s="8"/>
      <c r="G261" s="8">
        <f>IF(G249 &gt; 1, IF(I260&lt;$E$13,(I260-D261+C261),G249), 0)</f>
        <v>0</v>
      </c>
      <c r="H261" s="8">
        <f>IF(I260&lt;1,0,IF((D261+E261+G261)-C261&gt;=(I260),(I260),(D261+E261+G261)-C261))</f>
        <v>0</v>
      </c>
      <c r="I261" s="8">
        <f>IF(I260-H261&lt;1,0,I260-H261)</f>
        <v>0</v>
      </c>
      <c r="J261" s="8"/>
      <c r="N261" s="5"/>
      <c r="AB261" s="2" t="s">
        <v>0</v>
      </c>
      <c r="CA261" s="1">
        <f>SUM(CA260+1)</f>
        <v>233</v>
      </c>
      <c r="CB261" s="14">
        <f>IF(CH260&lt;1,"",$CE$7)</f>
        <v>7.0000000000000007E-2</v>
      </c>
      <c r="CC261" s="12">
        <f>IF(CH260&lt;1,"",(CH260*(CB261*30)/360))</f>
        <v>2095.8106435130908</v>
      </c>
      <c r="CD261" s="13">
        <f>IF(CH260&lt;1,"",$CE$9)</f>
        <v>3991.8149710750995</v>
      </c>
      <c r="CE261" s="12">
        <f>IF(CH260&lt;1,"",$CE$12)</f>
        <v>0</v>
      </c>
      <c r="CF261" s="12">
        <f>IF(CH260&lt;1,0,CF249)</f>
        <v>0</v>
      </c>
      <c r="CG261" s="12">
        <f>IF(CH260&lt;1,0,(CD261+CE261+CF261)-CC261)</f>
        <v>1896.0043275620087</v>
      </c>
      <c r="CH261" s="12">
        <f>IF(CH260-CG261&lt;1,0,CH260-CG261)</f>
        <v>357385.82027468208</v>
      </c>
    </row>
    <row r="262" spans="1:86" x14ac:dyDescent="0.25">
      <c r="A262" s="11" t="str">
        <f>IF(I261&lt;1,"",A261+1)</f>
        <v/>
      </c>
      <c r="B262" s="10" t="str">
        <f>IF(I261&lt;1,"",$E$7)</f>
        <v/>
      </c>
      <c r="C262" s="8">
        <f>IF(I261&lt;1,0,(I261*(B262*30)/360))</f>
        <v>0</v>
      </c>
      <c r="D262" s="9">
        <f>IF(I261 &gt; 1, IF(I261-D261&lt;1,(I261+C262),$E$9), 0)</f>
        <v>0</v>
      </c>
      <c r="E262" s="8">
        <f>IF(D262&lt;I261,IF(I261&lt;1,"",$E$12),IF(D262&lt;E261,0,D262-(I261+C262)))</f>
        <v>0</v>
      </c>
      <c r="F262" s="8"/>
      <c r="G262" s="8">
        <f>IF(G250 &gt; 1, IF(I261&lt;$E$13,(I261-D262+C262),G250), 0)</f>
        <v>0</v>
      </c>
      <c r="H262" s="8">
        <f>IF(I261&lt;1,0,IF((D262+E262+G262)-C262&gt;=(I261),(I261),(D262+E262+G262)-C262))</f>
        <v>0</v>
      </c>
      <c r="I262" s="8">
        <f>IF(I261-H262&lt;1,0,I261-H262)</f>
        <v>0</v>
      </c>
      <c r="J262" s="8"/>
      <c r="N262" s="5" t="s">
        <v>0</v>
      </c>
      <c r="AB262" s="2" t="s">
        <v>0</v>
      </c>
      <c r="CA262" s="1">
        <f>SUM(CA261+1)</f>
        <v>234</v>
      </c>
      <c r="CB262" s="14">
        <f>IF(CH261&lt;1,"",$CE$7)</f>
        <v>7.0000000000000007E-2</v>
      </c>
      <c r="CC262" s="12">
        <f>IF(CH261&lt;1,"",(CH261*(CB262*30)/360))</f>
        <v>2084.750618268979</v>
      </c>
      <c r="CD262" s="13">
        <f>IF(CH261&lt;1,"",$CE$9)</f>
        <v>3991.8149710750995</v>
      </c>
      <c r="CE262" s="12">
        <f>IF(CH261&lt;1,"",$CE$12)</f>
        <v>0</v>
      </c>
      <c r="CF262" s="12">
        <f>IF(CH261&lt;1,0,CF250)</f>
        <v>0</v>
      </c>
      <c r="CG262" s="12">
        <f>IF(CH261&lt;1,0,(CD262+CE262+CF262)-CC262)</f>
        <v>1907.0643528061205</v>
      </c>
      <c r="CH262" s="12">
        <f>IF(CH261-CG262&lt;1,0,CH261-CG262)</f>
        <v>355478.75592187594</v>
      </c>
    </row>
    <row r="263" spans="1:86" x14ac:dyDescent="0.25">
      <c r="A263" s="11" t="str">
        <f>IF(I262&lt;1,"",A262+1)</f>
        <v/>
      </c>
      <c r="B263" s="10" t="str">
        <f>IF(I262&lt;1,"",$E$7)</f>
        <v/>
      </c>
      <c r="C263" s="8">
        <f>IF(I262&lt;1,0,(I262*(B263*30)/360))</f>
        <v>0</v>
      </c>
      <c r="D263" s="9">
        <f>IF(I262 &gt; 1, IF(I262-D262&lt;1,(I262+C263),$E$9), 0)</f>
        <v>0</v>
      </c>
      <c r="E263" s="8">
        <f>IF(D263&lt;I262,IF(I262&lt;1,"",$E$12),IF(D263&lt;E262,0,D263-(I262+C263)))</f>
        <v>0</v>
      </c>
      <c r="F263" s="8"/>
      <c r="G263" s="8">
        <f>IF(G251 &gt; 1, IF(I262&lt;$E$13,(I262-D263+C263),G251), 0)</f>
        <v>0</v>
      </c>
      <c r="H263" s="8">
        <f>IF(I262&lt;1,0,IF((D263+E263+G263)-C263&gt;=(I262),(I262),(D263+E263+G263)-C263))</f>
        <v>0</v>
      </c>
      <c r="I263" s="8">
        <f>IF(I262-H263&lt;1,0,I262-H263)</f>
        <v>0</v>
      </c>
      <c r="J263" s="8"/>
      <c r="N263" s="5"/>
      <c r="AB263" s="2" t="s">
        <v>0</v>
      </c>
      <c r="CA263" s="1">
        <f>SUM(CA262+1)</f>
        <v>235</v>
      </c>
      <c r="CB263" s="14">
        <f>IF(CH262&lt;1,"",$CE$7)</f>
        <v>7.0000000000000007E-2</v>
      </c>
      <c r="CC263" s="12">
        <f>IF(CH262&lt;1,"",(CH262*(CB263*30)/360))</f>
        <v>2073.6260762109432</v>
      </c>
      <c r="CD263" s="13">
        <f>IF(CH262&lt;1,"",$CE$9)</f>
        <v>3991.8149710750995</v>
      </c>
      <c r="CE263" s="12">
        <f>IF(CH262&lt;1,"",$CE$12)</f>
        <v>0</v>
      </c>
      <c r="CF263" s="12">
        <f>IF(CH262&lt;1,0,CF251)</f>
        <v>0</v>
      </c>
      <c r="CG263" s="12">
        <f>IF(CH262&lt;1,0,(CD263+CE263+CF263)-CC263)</f>
        <v>1918.1888948641563</v>
      </c>
      <c r="CH263" s="12">
        <f>IF(CH262-CG263&lt;1,0,CH262-CG263)</f>
        <v>353560.56702701177</v>
      </c>
    </row>
    <row r="264" spans="1:86" x14ac:dyDescent="0.25">
      <c r="A264" s="11" t="str">
        <f>IF(I263&lt;1,"",A263+1)</f>
        <v/>
      </c>
      <c r="B264" s="10" t="str">
        <f>IF(I263&lt;1,"",$E$7)</f>
        <v/>
      </c>
      <c r="C264" s="8">
        <f>IF(I263&lt;1,0,(I263*(B264*30)/360))</f>
        <v>0</v>
      </c>
      <c r="D264" s="9">
        <f>IF(I263 &gt; 1, IF(I263-D263&lt;1,(I263+C264),$E$9), 0)</f>
        <v>0</v>
      </c>
      <c r="E264" s="8">
        <f>IF(D264&lt;I263,IF(I263&lt;1,"",$E$12),IF(D264&lt;E263,0,D264-(I263+C264)))</f>
        <v>0</v>
      </c>
      <c r="F264" s="8"/>
      <c r="G264" s="8">
        <f>IF(G252 &gt; 1, IF(I263&lt;$E$13,(I263-D264+C264),G252), 0)</f>
        <v>0</v>
      </c>
      <c r="H264" s="8">
        <f>IF(I263&lt;1,0,IF((D264+E264+G264)-C264&gt;=(I263),(I263),(D264+E264+G264)-C264))</f>
        <v>0</v>
      </c>
      <c r="I264" s="8">
        <f>IF(I263-H264&lt;1,0,I263-H264)</f>
        <v>0</v>
      </c>
      <c r="J264" s="8"/>
      <c r="N264" s="5"/>
      <c r="AB264" s="2" t="s">
        <v>0</v>
      </c>
      <c r="CA264" s="1">
        <f>SUM(CA263+1)</f>
        <v>236</v>
      </c>
      <c r="CB264" s="14">
        <f>IF(CH263&lt;1,"",$CE$7)</f>
        <v>7.0000000000000007E-2</v>
      </c>
      <c r="CC264" s="12">
        <f>IF(CH263&lt;1,"",(CH263*(CB264*30)/360))</f>
        <v>2062.4366409909021</v>
      </c>
      <c r="CD264" s="13">
        <f>IF(CH263&lt;1,"",$CE$9)</f>
        <v>3991.8149710750995</v>
      </c>
      <c r="CE264" s="12">
        <f>IF(CH263&lt;1,"",$CE$12)</f>
        <v>0</v>
      </c>
      <c r="CF264" s="12">
        <f>IF(CH263&lt;1,0,CF252)</f>
        <v>0</v>
      </c>
      <c r="CG264" s="12">
        <f>IF(CH263&lt;1,0,(CD264+CE264+CF264)-CC264)</f>
        <v>1929.3783300841974</v>
      </c>
      <c r="CH264" s="12">
        <f>IF(CH263-CG264&lt;1,0,CH263-CG264)</f>
        <v>351631.18869692757</v>
      </c>
    </row>
    <row r="265" spans="1:86" x14ac:dyDescent="0.25">
      <c r="A265" s="11" t="str">
        <f>IF(I264&lt;1,"",A264+1)</f>
        <v/>
      </c>
      <c r="B265" s="10" t="str">
        <f>IF(I264&lt;1,"",$E$7)</f>
        <v/>
      </c>
      <c r="C265" s="8">
        <f>IF(I264&lt;1,0,(I264*(B265*30)/360))</f>
        <v>0</v>
      </c>
      <c r="D265" s="9">
        <f>IF(I264 &gt; 1, IF(I264-D264&lt;1,(I264+C265),$E$9), 0)</f>
        <v>0</v>
      </c>
      <c r="E265" s="8">
        <f>IF(D265&lt;I264,IF(I264&lt;1,"",$E$12),IF(D265&lt;E264,0,D265-(I264+C265)))</f>
        <v>0</v>
      </c>
      <c r="F265" s="8"/>
      <c r="G265" s="8">
        <f>IF(G253 &gt; 1, IF(I264&lt;$E$13,(I264-D265+C265),G253), 0)</f>
        <v>0</v>
      </c>
      <c r="H265" s="8">
        <f>IF(I264&lt;1,0,IF((D265+E265+G265)-C265&gt;=(I264),(I264),(D265+E265+G265)-C265))</f>
        <v>0</v>
      </c>
      <c r="I265" s="8">
        <f>IF(I264-H265&lt;1,0,I264-H265)</f>
        <v>0</v>
      </c>
      <c r="J265" s="8"/>
      <c r="N265" s="5"/>
      <c r="AB265" s="2" t="s">
        <v>0</v>
      </c>
      <c r="CA265" s="1">
        <f>SUM(CA264+1)</f>
        <v>237</v>
      </c>
      <c r="CB265" s="14">
        <f>IF(CH264&lt;1,"",$CE$7)</f>
        <v>7.0000000000000007E-2</v>
      </c>
      <c r="CC265" s="12">
        <f>IF(CH264&lt;1,"",(CH264*(CB265*30)/360))</f>
        <v>2051.181934065411</v>
      </c>
      <c r="CD265" s="13">
        <f>IF(CH264&lt;1,"",$CE$9)</f>
        <v>3991.8149710750995</v>
      </c>
      <c r="CE265" s="12">
        <f>IF(CH264&lt;1,"",$CE$12)</f>
        <v>0</v>
      </c>
      <c r="CF265" s="12">
        <f>IF(CH264&lt;1,0,CF253)</f>
        <v>0</v>
      </c>
      <c r="CG265" s="12">
        <f>IF(CH264&lt;1,0,(CD265+CE265+CF265)-CC265)</f>
        <v>1940.6330370096885</v>
      </c>
      <c r="CH265" s="12">
        <f>IF(CH264-CG265&lt;1,0,CH264-CG265)</f>
        <v>349690.55565991788</v>
      </c>
    </row>
    <row r="266" spans="1:86" x14ac:dyDescent="0.25">
      <c r="A266" s="11" t="str">
        <f>IF(I265&lt;1,"",A265+1)</f>
        <v/>
      </c>
      <c r="B266" s="10" t="str">
        <f>IF(I265&lt;1,"",$E$7)</f>
        <v/>
      </c>
      <c r="C266" s="8">
        <f>IF(I265&lt;1,0,(I265*(B266*30)/360))</f>
        <v>0</v>
      </c>
      <c r="D266" s="9">
        <f>IF(I265 &gt; 1, IF(I265-D265&lt;1,(I265+C266),$E$9), 0)</f>
        <v>0</v>
      </c>
      <c r="E266" s="8">
        <f>IF(D266&lt;I265,IF(I265&lt;1,"",$E$12),IF(D266&lt;E265,0,D266-(I265+C266)))</f>
        <v>0</v>
      </c>
      <c r="F266" s="8"/>
      <c r="G266" s="8">
        <f>IF(G254 &gt; 1, IF(I265&lt;$E$13,(I265-D266+C266),G254), 0)</f>
        <v>0</v>
      </c>
      <c r="H266" s="8">
        <f>IF(I265&lt;1,0,IF((D266+E266+G266)-C266&gt;=(I265),(I265),(D266+E266+G266)-C266))</f>
        <v>0</v>
      </c>
      <c r="I266" s="8">
        <f>IF(I265-H266&lt;1,0,I265-H266)</f>
        <v>0</v>
      </c>
      <c r="J266" s="8"/>
      <c r="N266" s="5"/>
      <c r="AB266" s="2" t="s">
        <v>0</v>
      </c>
      <c r="CA266" s="1">
        <f>SUM(CA265+1)</f>
        <v>238</v>
      </c>
      <c r="CB266" s="14">
        <f>IF(CH265&lt;1,"",$CE$7)</f>
        <v>7.0000000000000007E-2</v>
      </c>
      <c r="CC266" s="12">
        <f>IF(CH265&lt;1,"",(CH265*(CB266*30)/360))</f>
        <v>2039.8615746828543</v>
      </c>
      <c r="CD266" s="13">
        <f>IF(CH265&lt;1,"",$CE$9)</f>
        <v>3991.8149710750995</v>
      </c>
      <c r="CE266" s="12">
        <f>IF(CH265&lt;1,"",$CE$12)</f>
        <v>0</v>
      </c>
      <c r="CF266" s="12">
        <f>IF(CH265&lt;1,0,CF254)</f>
        <v>0</v>
      </c>
      <c r="CG266" s="12">
        <f>IF(CH265&lt;1,0,(CD266+CE266+CF266)-CC266)</f>
        <v>1951.9533963922452</v>
      </c>
      <c r="CH266" s="12">
        <f>IF(CH265-CG266&lt;1,0,CH265-CG266)</f>
        <v>347738.60226352565</v>
      </c>
    </row>
    <row r="267" spans="1:86" x14ac:dyDescent="0.25">
      <c r="A267" s="11" t="str">
        <f>IF(I266&lt;1,"",A266+1)</f>
        <v/>
      </c>
      <c r="B267" s="10" t="str">
        <f>IF(I266&lt;1,"",$E$7)</f>
        <v/>
      </c>
      <c r="C267" s="8">
        <f>IF(I266&lt;1,0,(I266*(B267*30)/360))</f>
        <v>0</v>
      </c>
      <c r="D267" s="9">
        <f>IF(I266 &gt; 1, IF(I266-D266&lt;1,(I266+C267),$E$9), 0)</f>
        <v>0</v>
      </c>
      <c r="E267" s="8">
        <f>IF(D267&lt;I266,IF(I266&lt;1,"",$E$12),IF(D267&lt;E266,0,D267-(I266+C267)))</f>
        <v>0</v>
      </c>
      <c r="F267" s="8"/>
      <c r="G267" s="8">
        <f>IF(G255 &gt; 1, IF(I266&lt;$E$13,(I266-D267+C267),G255), 0)</f>
        <v>0</v>
      </c>
      <c r="H267" s="8">
        <f>IF(I266&lt;1,0,IF((D267+E267+G267)-C267&gt;=(I266),(I266),(D267+E267+G267)-C267))</f>
        <v>0</v>
      </c>
      <c r="I267" s="8">
        <f>IF(I266-H267&lt;1,0,I266-H267)</f>
        <v>0</v>
      </c>
      <c r="J267" s="8"/>
      <c r="N267" s="5"/>
      <c r="AB267" s="2" t="s">
        <v>0</v>
      </c>
      <c r="CA267" s="1">
        <f>SUM(CA266+1)</f>
        <v>239</v>
      </c>
      <c r="CB267" s="14">
        <f>IF(CH266&lt;1,"",$CE$7)</f>
        <v>7.0000000000000007E-2</v>
      </c>
      <c r="CC267" s="12">
        <f>IF(CH266&lt;1,"",(CH266*(CB267*30)/360))</f>
        <v>2028.4751798705663</v>
      </c>
      <c r="CD267" s="13">
        <f>IF(CH266&lt;1,"",$CE$9)</f>
        <v>3991.8149710750995</v>
      </c>
      <c r="CE267" s="12">
        <f>IF(CH266&lt;1,"",$CE$12)</f>
        <v>0</v>
      </c>
      <c r="CF267" s="12">
        <f>IF(CH266&lt;1,0,CF255)</f>
        <v>0</v>
      </c>
      <c r="CG267" s="12">
        <f>IF(CH266&lt;1,0,(CD267+CE267+CF267)-CC267)</f>
        <v>1963.3397912045332</v>
      </c>
      <c r="CH267" s="12">
        <f>IF(CH266-CG267&lt;1,0,CH266-CG267)</f>
        <v>345775.2624723211</v>
      </c>
    </row>
    <row r="268" spans="1:86" x14ac:dyDescent="0.25">
      <c r="A268" s="11" t="str">
        <f>IF(I267&lt;1,"",A267+1)</f>
        <v/>
      </c>
      <c r="B268" s="10" t="str">
        <f>IF(I267&lt;1,"",$E$7)</f>
        <v/>
      </c>
      <c r="C268" s="8">
        <f>IF(I267&lt;1,0,(I267*(B268*30)/360))</f>
        <v>0</v>
      </c>
      <c r="D268" s="9">
        <f>IF(I267 &gt; 1, IF(I267-D267&lt;1,(I267+C268),$E$9), 0)</f>
        <v>0</v>
      </c>
      <c r="E268" s="8">
        <f>IF(D268&lt;I267,IF(I267&lt;1,"",$E$12),IF(D268&lt;E267,0,D268-(I267+C268)))</f>
        <v>0</v>
      </c>
      <c r="F268" s="8"/>
      <c r="G268" s="8">
        <f>IF(G256 &gt; 1, IF(I267&lt;$E$13,(I267-D268+C268),G256), 0)</f>
        <v>0</v>
      </c>
      <c r="H268" s="8">
        <f>IF(I267&lt;1,0,IF((D268+E268+G268)-C268&gt;=(I267),(I267),(D268+E268+G268)-C268))</f>
        <v>0</v>
      </c>
      <c r="I268" s="8">
        <f>IF(I267-H268&lt;1,0,I267-H268)</f>
        <v>0</v>
      </c>
      <c r="J268" s="8"/>
      <c r="N268" s="5"/>
      <c r="AB268" s="2" t="s">
        <v>0</v>
      </c>
      <c r="CA268" s="1">
        <f>SUM(CA267+1)</f>
        <v>240</v>
      </c>
      <c r="CB268" s="14">
        <f>IF(CH267&lt;1,"",$CE$7)</f>
        <v>7.0000000000000007E-2</v>
      </c>
      <c r="CC268" s="12">
        <f>IF(CH267&lt;1,"",(CH267*(CB268*30)/360))</f>
        <v>2017.0223644218731</v>
      </c>
      <c r="CD268" s="13">
        <f>IF(CH267&lt;1,"",$CE$9)</f>
        <v>3991.8149710750995</v>
      </c>
      <c r="CE268" s="12">
        <f>IF(CH267&lt;1,"",$CE$12)</f>
        <v>0</v>
      </c>
      <c r="CF268" s="12">
        <f>IF(CH267&lt;1,0,CF256)</f>
        <v>0</v>
      </c>
      <c r="CG268" s="12">
        <f>IF(CH267&lt;1,0,(CD268+CE268+CF268)-CC268)</f>
        <v>1974.7926066532264</v>
      </c>
      <c r="CH268" s="12">
        <f>IF(CH267-CG268&lt;1,0,CH267-CG268)</f>
        <v>343800.46986566787</v>
      </c>
    </row>
    <row r="269" spans="1:86" x14ac:dyDescent="0.25">
      <c r="A269" s="11" t="str">
        <f>IF(I268&lt;1,"",A268+1)</f>
        <v/>
      </c>
      <c r="B269" s="10" t="str">
        <f>IF(I268&lt;1,"",$E$7)</f>
        <v/>
      </c>
      <c r="C269" s="8">
        <f>IF(I268&lt;1,0,(I268*(B269*30)/360))</f>
        <v>0</v>
      </c>
      <c r="D269" s="9">
        <f>IF(I268 &gt; 1, IF(I268-D268&lt;1,(I268+C269),$E$9), 0)</f>
        <v>0</v>
      </c>
      <c r="E269" s="8">
        <f>IF(D269&lt;I268,IF(I268&lt;1,"",$E$12),IF(D269&lt;E268,0,D269-(I268+C269)))</f>
        <v>0</v>
      </c>
      <c r="F269" s="8"/>
      <c r="G269" s="8">
        <f>IF(G257 &gt; 1, IF(I268&lt;$E$13,(I268-D269+C269),G257), 0)</f>
        <v>0</v>
      </c>
      <c r="H269" s="8">
        <f>IF(I268&lt;1,0,IF((D269+E269+G269)-C269&gt;=(I268),(I268),(D269+E269+G269)-C269))</f>
        <v>0</v>
      </c>
      <c r="I269" s="8">
        <f>IF(I268-H269&lt;1,0,I268-H269)</f>
        <v>0</v>
      </c>
      <c r="J269" s="8"/>
      <c r="N269" s="5"/>
      <c r="AB269" s="2" t="s">
        <v>0</v>
      </c>
      <c r="CA269" s="1">
        <f>SUM(CA268+1)</f>
        <v>241</v>
      </c>
      <c r="CB269" s="14">
        <f>IF(CH268&lt;1,"",$CE$7)</f>
        <v>7.0000000000000007E-2</v>
      </c>
      <c r="CC269" s="12">
        <f>IF(CH268&lt;1,"",(CH268*(CB269*30)/360))</f>
        <v>2005.5027408830626</v>
      </c>
      <c r="CD269" s="13">
        <f>IF(CH268&lt;1,"",$CE$9)</f>
        <v>3991.8149710750995</v>
      </c>
      <c r="CE269" s="12">
        <f>IF(CH268&lt;1,"",$CE$12)</f>
        <v>0</v>
      </c>
      <c r="CF269" s="12">
        <f>IF(CH268&lt;1,0,CF257)</f>
        <v>0</v>
      </c>
      <c r="CG269" s="12">
        <f>IF(CH268&lt;1,0,(CD269+CE269+CF269)-CC269)</f>
        <v>1986.3122301920368</v>
      </c>
      <c r="CH269" s="12">
        <f>IF(CH268-CG269&lt;1,0,CH268-CG269)</f>
        <v>341814.15763547586</v>
      </c>
    </row>
    <row r="270" spans="1:86" x14ac:dyDescent="0.25">
      <c r="A270" s="11" t="str">
        <f>IF(I269&lt;1,"",A269+1)</f>
        <v/>
      </c>
      <c r="B270" s="10" t="str">
        <f>IF(I269&lt;1,"",$E$7)</f>
        <v/>
      </c>
      <c r="C270" s="8">
        <f>IF(I269&lt;1,0,(I269*(B270*30)/360))</f>
        <v>0</v>
      </c>
      <c r="D270" s="9">
        <f>IF(I269 &gt; 1, IF(I269-D269&lt;1,(I269+C270),$E$9), 0)</f>
        <v>0</v>
      </c>
      <c r="E270" s="8">
        <f>IF(D270&lt;I269,IF(I269&lt;1,"",$E$12),IF(D270&lt;E269,0,D270-(I269+C270)))</f>
        <v>0</v>
      </c>
      <c r="F270" s="8"/>
      <c r="G270" s="8">
        <f>IF(G258 &gt; 1, IF(I269&lt;$E$13,(I269-D270+C270),G258), 0)</f>
        <v>0</v>
      </c>
      <c r="H270" s="8">
        <f>IF(I269&lt;1,0,IF((D270+E270+G270)-C270&gt;=(I269),(I269),(D270+E270+G270)-C270))</f>
        <v>0</v>
      </c>
      <c r="I270" s="8">
        <f>IF(I269-H270&lt;1,0,I269-H270)</f>
        <v>0</v>
      </c>
      <c r="J270" s="8"/>
      <c r="N270" s="5"/>
      <c r="AB270" s="2" t="s">
        <v>0</v>
      </c>
      <c r="CA270" s="1">
        <f>SUM(CA269+1)</f>
        <v>242</v>
      </c>
      <c r="CB270" s="14">
        <f>IF(CH269&lt;1,"",$CE$7)</f>
        <v>7.0000000000000007E-2</v>
      </c>
      <c r="CC270" s="12">
        <f>IF(CH269&lt;1,"",(CH269*(CB270*30)/360))</f>
        <v>1993.915919540276</v>
      </c>
      <c r="CD270" s="13">
        <f>IF(CH269&lt;1,"",$CE$9)</f>
        <v>3991.8149710750995</v>
      </c>
      <c r="CE270" s="12">
        <f>IF(CH269&lt;1,"",$CE$12)</f>
        <v>0</v>
      </c>
      <c r="CF270" s="12">
        <f>IF(CH269&lt;1,0,CF258)</f>
        <v>0</v>
      </c>
      <c r="CG270" s="12">
        <f>IF(CH269&lt;1,0,(CD270+CE270+CF270)-CC270)</f>
        <v>1997.8990515348235</v>
      </c>
      <c r="CH270" s="12">
        <f>IF(CH269-CG270&lt;1,0,CH269-CG270)</f>
        <v>339816.25858394103</v>
      </c>
    </row>
    <row r="271" spans="1:86" x14ac:dyDescent="0.25">
      <c r="A271" s="11" t="str">
        <f>IF(I270&lt;1,"",A270+1)</f>
        <v/>
      </c>
      <c r="B271" s="10" t="str">
        <f>IF(I270&lt;1,"",$E$7)</f>
        <v/>
      </c>
      <c r="C271" s="8">
        <f>IF(I270&lt;1,0,(I270*(B271*30)/360))</f>
        <v>0</v>
      </c>
      <c r="D271" s="9">
        <f>IF(I270 &gt; 1, IF(I270-D270&lt;1,(I270+C271),$E$9), 0)</f>
        <v>0</v>
      </c>
      <c r="E271" s="8">
        <f>IF(D271&lt;I270,IF(I270&lt;1,"",$E$12),IF(D271&lt;E270,0,D271-(I270+C271)))</f>
        <v>0</v>
      </c>
      <c r="F271" s="8"/>
      <c r="G271" s="8">
        <f>IF(G259 &gt; 1, IF(I270&lt;$E$13,(I270-D271+C271),G259), 0)</f>
        <v>0</v>
      </c>
      <c r="H271" s="8">
        <f>IF(I270&lt;1,0,IF((D271+E271+G271)-C271&gt;=(I270),(I270),(D271+E271+G271)-C271))</f>
        <v>0</v>
      </c>
      <c r="I271" s="8">
        <f>IF(I270-H271&lt;1,0,I270-H271)</f>
        <v>0</v>
      </c>
      <c r="J271" s="8"/>
      <c r="N271" s="5"/>
      <c r="AB271" s="2" t="s">
        <v>0</v>
      </c>
      <c r="CA271" s="1">
        <f>SUM(CA270+1)</f>
        <v>243</v>
      </c>
      <c r="CB271" s="14">
        <f>IF(CH270&lt;1,"",$CE$7)</f>
        <v>7.0000000000000007E-2</v>
      </c>
      <c r="CC271" s="12">
        <f>IF(CH270&lt;1,"",(CH270*(CB271*30)/360))</f>
        <v>1982.2615084063227</v>
      </c>
      <c r="CD271" s="13">
        <f>IF(CH270&lt;1,"",$CE$9)</f>
        <v>3991.8149710750995</v>
      </c>
      <c r="CE271" s="12">
        <f>IF(CH270&lt;1,"",$CE$12)</f>
        <v>0</v>
      </c>
      <c r="CF271" s="12">
        <f>IF(CH270&lt;1,0,CF259)</f>
        <v>0</v>
      </c>
      <c r="CG271" s="12">
        <f>IF(CH270&lt;1,0,(CD271+CE271+CF271)-CC271)</f>
        <v>2009.5534626687768</v>
      </c>
      <c r="CH271" s="12">
        <f>IF(CH270-CG271&lt;1,0,CH270-CG271)</f>
        <v>337806.70512127224</v>
      </c>
    </row>
    <row r="272" spans="1:86" x14ac:dyDescent="0.25">
      <c r="A272" s="11" t="str">
        <f>IF(I271&lt;1,"",A271+1)</f>
        <v/>
      </c>
      <c r="B272" s="10" t="str">
        <f>IF(I271&lt;1,"",$E$7)</f>
        <v/>
      </c>
      <c r="C272" s="8">
        <f>IF(I271&lt;1,0,(I271*(B272*30)/360))</f>
        <v>0</v>
      </c>
      <c r="D272" s="9">
        <f>IF(I271 &gt; 1, IF(I271-D271&lt;1,(I271+C272),$E$9), 0)</f>
        <v>0</v>
      </c>
      <c r="E272" s="8">
        <f>IF(D272&lt;I271,IF(I271&lt;1,"",$E$12),IF(D272&lt;E271,0,D272-(I271+C272)))</f>
        <v>0</v>
      </c>
      <c r="F272" s="8"/>
      <c r="G272" s="8">
        <f>IF(G260 &gt; 1, IF(I271&lt;$E$13,(I271-D272+C272),G260), 0)</f>
        <v>0</v>
      </c>
      <c r="H272" s="8">
        <f>IF(I271&lt;1,0,IF((D272+E272+G272)-C272&gt;=(I271),(I271),(D272+E272+G272)-C272))</f>
        <v>0</v>
      </c>
      <c r="I272" s="8">
        <f>IF(I271-H272&lt;1,0,I271-H272)</f>
        <v>0</v>
      </c>
      <c r="J272" s="8"/>
      <c r="N272" s="5"/>
      <c r="AB272" s="2" t="s">
        <v>0</v>
      </c>
      <c r="CA272" s="1">
        <f>SUM(CA271+1)</f>
        <v>244</v>
      </c>
      <c r="CB272" s="14">
        <f>IF(CH271&lt;1,"",$CE$7)</f>
        <v>7.0000000000000007E-2</v>
      </c>
      <c r="CC272" s="12">
        <f>IF(CH271&lt;1,"",(CH271*(CB272*30)/360))</f>
        <v>1970.5391132074215</v>
      </c>
      <c r="CD272" s="13">
        <f>IF(CH271&lt;1,"",$CE$9)</f>
        <v>3991.8149710750995</v>
      </c>
      <c r="CE272" s="12">
        <f>IF(CH271&lt;1,"",$CE$12)</f>
        <v>0</v>
      </c>
      <c r="CF272" s="12">
        <f>IF(CH271&lt;1,0,CF260)</f>
        <v>0</v>
      </c>
      <c r="CG272" s="12">
        <f>IF(CH271&lt;1,0,(CD272+CE272+CF272)-CC272)</f>
        <v>2021.275857867678</v>
      </c>
      <c r="CH272" s="12">
        <f>IF(CH271-CG272&lt;1,0,CH271-CG272)</f>
        <v>335785.42926340457</v>
      </c>
    </row>
    <row r="273" spans="1:86" x14ac:dyDescent="0.25">
      <c r="A273" s="11" t="str">
        <f>IF(I272&lt;1,"",A272+1)</f>
        <v/>
      </c>
      <c r="B273" s="10" t="str">
        <f>IF(I272&lt;1,"",$E$7)</f>
        <v/>
      </c>
      <c r="C273" s="8">
        <f>IF(I272&lt;1,0,(I272*(B273*30)/360))</f>
        <v>0</v>
      </c>
      <c r="D273" s="9">
        <f>IF(I272 &gt; 1, IF(I272-D272&lt;1,(I272+C273),$E$9), 0)</f>
        <v>0</v>
      </c>
      <c r="E273" s="8">
        <f>IF(D273&lt;I272,IF(I272&lt;1,"",$E$12),IF(D273&lt;E272,0,D273-(I272+C273)))</f>
        <v>0</v>
      </c>
      <c r="F273" s="8"/>
      <c r="G273" s="8">
        <f>IF(G261 &gt; 1, IF(I272&lt;$E$13,(I272-D273+C273),G261), 0)</f>
        <v>0</v>
      </c>
      <c r="H273" s="8">
        <f>IF(I272&lt;1,0,IF((D273+E273+G273)-C273&gt;=(I272),(I272),(D273+E273+G273)-C273))</f>
        <v>0</v>
      </c>
      <c r="I273" s="8">
        <f>IF(I272-H273&lt;1,0,I272-H273)</f>
        <v>0</v>
      </c>
      <c r="J273" s="8"/>
      <c r="N273" s="5"/>
      <c r="AB273" s="2" t="s">
        <v>0</v>
      </c>
      <c r="CA273" s="1">
        <f>SUM(CA272+1)</f>
        <v>245</v>
      </c>
      <c r="CB273" s="14">
        <f>IF(CH272&lt;1,"",$CE$7)</f>
        <v>7.0000000000000007E-2</v>
      </c>
      <c r="CC273" s="12">
        <f>IF(CH272&lt;1,"",(CH272*(CB273*30)/360))</f>
        <v>1958.7483373698601</v>
      </c>
      <c r="CD273" s="13">
        <f>IF(CH272&lt;1,"",$CE$9)</f>
        <v>3991.8149710750995</v>
      </c>
      <c r="CE273" s="12">
        <f>IF(CH272&lt;1,"",$CE$12)</f>
        <v>0</v>
      </c>
      <c r="CF273" s="12">
        <f>IF(CH272&lt;1,0,CF261)</f>
        <v>0</v>
      </c>
      <c r="CG273" s="12">
        <f>IF(CH272&lt;1,0,(CD273+CE273+CF273)-CC273)</f>
        <v>2033.0666337052394</v>
      </c>
      <c r="CH273" s="12">
        <f>IF(CH272-CG273&lt;1,0,CH272-CG273)</f>
        <v>333752.36262969935</v>
      </c>
    </row>
    <row r="274" spans="1:86" x14ac:dyDescent="0.25">
      <c r="A274" s="11" t="str">
        <f>IF(I273&lt;1,"",A273+1)</f>
        <v/>
      </c>
      <c r="B274" s="10" t="str">
        <f>IF(I273&lt;1,"",$E$7)</f>
        <v/>
      </c>
      <c r="C274" s="8">
        <f>IF(I273&lt;1,0,(I273*(B274*30)/360))</f>
        <v>0</v>
      </c>
      <c r="D274" s="9">
        <f>IF(I273 &gt; 1, IF(I273-D273&lt;1,(I273+C274),$E$9), 0)</f>
        <v>0</v>
      </c>
      <c r="E274" s="8">
        <f>IF(D274&lt;I273,IF(I273&lt;1,"",$E$12),IF(D274&lt;E273,0,D274-(I273+C274)))</f>
        <v>0</v>
      </c>
      <c r="F274" s="8"/>
      <c r="G274" s="8">
        <f>IF(G262 &gt; 1, IF(I273&lt;$E$13,(I273-D274+C274),G262), 0)</f>
        <v>0</v>
      </c>
      <c r="H274" s="8">
        <f>IF(I273&lt;1,0,IF((D274+E274+G274)-C274&gt;=(I273),(I273),(D274+E274+G274)-C274))</f>
        <v>0</v>
      </c>
      <c r="I274" s="8">
        <f>IF(I273-H274&lt;1,0,I273-H274)</f>
        <v>0</v>
      </c>
      <c r="J274" s="8"/>
      <c r="N274" s="5">
        <v>20</v>
      </c>
      <c r="AB274" s="2" t="s">
        <v>0</v>
      </c>
      <c r="CA274" s="1">
        <f>SUM(CA273+1)</f>
        <v>246</v>
      </c>
      <c r="CB274" s="14">
        <f>IF(CH273&lt;1,"",$CE$7)</f>
        <v>7.0000000000000007E-2</v>
      </c>
      <c r="CC274" s="12">
        <f>IF(CH273&lt;1,"",(CH273*(CB274*30)/360))</f>
        <v>1946.8887820065797</v>
      </c>
      <c r="CD274" s="13">
        <f>IF(CH273&lt;1,"",$CE$9)</f>
        <v>3991.8149710750995</v>
      </c>
      <c r="CE274" s="12">
        <f>IF(CH273&lt;1,"",$CE$12)</f>
        <v>0</v>
      </c>
      <c r="CF274" s="12">
        <f>IF(CH273&lt;1,0,CF262)</f>
        <v>0</v>
      </c>
      <c r="CG274" s="12">
        <f>IF(CH273&lt;1,0,(CD274+CE274+CF274)-CC274)</f>
        <v>2044.9261890685198</v>
      </c>
      <c r="CH274" s="12">
        <f>IF(CH273-CG274&lt;1,0,CH273-CG274)</f>
        <v>331707.43644063082</v>
      </c>
    </row>
    <row r="275" spans="1:86" x14ac:dyDescent="0.25">
      <c r="A275" s="11" t="str">
        <f>IF(I274&lt;1,"",A274+1)</f>
        <v/>
      </c>
      <c r="B275" s="10" t="str">
        <f>IF(I274&lt;1,"",$E$7)</f>
        <v/>
      </c>
      <c r="C275" s="8">
        <f>IF(I274&lt;1,0,(I274*(B275*30)/360))</f>
        <v>0</v>
      </c>
      <c r="D275" s="9">
        <f>IF(I274 &gt; 1, IF(I274-D274&lt;1,(I274+C275),$E$9), 0)</f>
        <v>0</v>
      </c>
      <c r="E275" s="8">
        <f>IF(D275&lt;I274,IF(I274&lt;1,"",$E$12),IF(D275&lt;E274,0,D275-(I274+C275)))</f>
        <v>0</v>
      </c>
      <c r="F275" s="8"/>
      <c r="G275" s="8">
        <f>IF(G263 &gt; 1, IF(I274&lt;$E$13,(I274-D275+C275),G263), 0)</f>
        <v>0</v>
      </c>
      <c r="H275" s="8">
        <f>IF(I274&lt;1,0,IF((D275+E275+G275)-C275&gt;=(I274),(I274),(D275+E275+G275)-C275))</f>
        <v>0</v>
      </c>
      <c r="I275" s="8">
        <f>IF(I274-H275&lt;1,0,I274-H275)</f>
        <v>0</v>
      </c>
      <c r="J275" s="8"/>
      <c r="N275" s="5"/>
      <c r="AB275" s="2" t="s">
        <v>0</v>
      </c>
      <c r="CA275" s="1">
        <f>SUM(CA274+1)</f>
        <v>247</v>
      </c>
      <c r="CB275" s="14">
        <f>IF(CH274&lt;1,"",$CE$7)</f>
        <v>7.0000000000000007E-2</v>
      </c>
      <c r="CC275" s="12">
        <f>IF(CH274&lt;1,"",(CH274*(CB275*30)/360))</f>
        <v>1934.9600459036799</v>
      </c>
      <c r="CD275" s="13">
        <f>IF(CH274&lt;1,"",$CE$9)</f>
        <v>3991.8149710750995</v>
      </c>
      <c r="CE275" s="12">
        <f>IF(CH274&lt;1,"",$CE$12)</f>
        <v>0</v>
      </c>
      <c r="CF275" s="12">
        <f>IF(CH274&lt;1,0,CF263)</f>
        <v>0</v>
      </c>
      <c r="CG275" s="12">
        <f>IF(CH274&lt;1,0,(CD275+CE275+CF275)-CC275)</f>
        <v>2056.8549251714194</v>
      </c>
      <c r="CH275" s="12">
        <f>IF(CH274-CG275&lt;1,0,CH274-CG275)</f>
        <v>329650.5815154594</v>
      </c>
    </row>
    <row r="276" spans="1:86" x14ac:dyDescent="0.25">
      <c r="A276" s="11" t="str">
        <f>IF(I275&lt;1,"",A275+1)</f>
        <v/>
      </c>
      <c r="B276" s="10" t="str">
        <f>IF(I275&lt;1,"",$E$7)</f>
        <v/>
      </c>
      <c r="C276" s="8">
        <f>IF(I275&lt;1,0,(I275*(B276*30)/360))</f>
        <v>0</v>
      </c>
      <c r="D276" s="9">
        <f>IF(I275 &gt; 1, IF(I275-D275&lt;1,(I275+C276),$E$9), 0)</f>
        <v>0</v>
      </c>
      <c r="E276" s="8">
        <f>IF(D276&lt;I275,IF(I275&lt;1,"",$E$12),IF(D276&lt;E275,0,D276-(I275+C276)))</f>
        <v>0</v>
      </c>
      <c r="F276" s="8"/>
      <c r="G276" s="8">
        <f>IF(G264 &gt; 1, IF(I275&lt;$E$13,(I275-D276+C276),G264), 0)</f>
        <v>0</v>
      </c>
      <c r="H276" s="8">
        <f>IF(I275&lt;1,0,IF((D276+E276+G276)-C276&gt;=(I275),(I275),(D276+E276+G276)-C276))</f>
        <v>0</v>
      </c>
      <c r="I276" s="8">
        <f>IF(I275-H276&lt;1,0,I275-H276)</f>
        <v>0</v>
      </c>
      <c r="J276" s="8"/>
      <c r="N276" s="5"/>
      <c r="AB276" s="2" t="s">
        <v>0</v>
      </c>
      <c r="CA276" s="1">
        <f>SUM(CA275+1)</f>
        <v>248</v>
      </c>
      <c r="CB276" s="14">
        <f>IF(CH275&lt;1,"",$CE$7)</f>
        <v>7.0000000000000007E-2</v>
      </c>
      <c r="CC276" s="12">
        <f>IF(CH275&lt;1,"",(CH275*(CB276*30)/360))</f>
        <v>1922.9617255068465</v>
      </c>
      <c r="CD276" s="13">
        <f>IF(CH275&lt;1,"",$CE$9)</f>
        <v>3991.8149710750995</v>
      </c>
      <c r="CE276" s="12">
        <f>IF(CH275&lt;1,"",$CE$12)</f>
        <v>0</v>
      </c>
      <c r="CF276" s="12">
        <f>IF(CH275&lt;1,0,CF264)</f>
        <v>0</v>
      </c>
      <c r="CG276" s="12">
        <f>IF(CH275&lt;1,0,(CD276+CE276+CF276)-CC276)</f>
        <v>2068.853245568253</v>
      </c>
      <c r="CH276" s="12">
        <f>IF(CH275-CG276&lt;1,0,CH275-CG276)</f>
        <v>327581.72826989117</v>
      </c>
    </row>
    <row r="277" spans="1:86" x14ac:dyDescent="0.25">
      <c r="A277" s="11" t="str">
        <f>IF(I276&lt;1,"",A276+1)</f>
        <v/>
      </c>
      <c r="B277" s="10" t="str">
        <f>IF(I276&lt;1,"",$E$7)</f>
        <v/>
      </c>
      <c r="C277" s="8">
        <f>IF(I276&lt;1,0,(I276*(B277*30)/360))</f>
        <v>0</v>
      </c>
      <c r="D277" s="9">
        <f>IF(I276 &gt; 1, IF(I276-D276&lt;1,(I276+C277),$E$9), 0)</f>
        <v>0</v>
      </c>
      <c r="E277" s="8">
        <f>IF(D277&lt;I276,IF(I276&lt;1,"",$E$12),IF(D277&lt;E276,0,D277-(I276+C277)))</f>
        <v>0</v>
      </c>
      <c r="F277" s="8"/>
      <c r="G277" s="8">
        <f>IF(G265 &gt; 1, IF(I276&lt;$E$13,(I276-D277+C277),G265), 0)</f>
        <v>0</v>
      </c>
      <c r="H277" s="8">
        <f>IF(I276&lt;1,0,IF((D277+E277+G277)-C277&gt;=(I276),(I276),(D277+E277+G277)-C277))</f>
        <v>0</v>
      </c>
      <c r="I277" s="8">
        <f>IF(I276-H277&lt;1,0,I276-H277)</f>
        <v>0</v>
      </c>
      <c r="J277" s="8"/>
      <c r="N277" s="5"/>
      <c r="AB277" s="2" t="s">
        <v>0</v>
      </c>
      <c r="CA277" s="1">
        <f>SUM(CA276+1)</f>
        <v>249</v>
      </c>
      <c r="CB277" s="14">
        <f>IF(CH276&lt;1,"",$CE$7)</f>
        <v>7.0000000000000007E-2</v>
      </c>
      <c r="CC277" s="12">
        <f>IF(CH276&lt;1,"",(CH276*(CB277*30)/360))</f>
        <v>1910.8934149076988</v>
      </c>
      <c r="CD277" s="13">
        <f>IF(CH276&lt;1,"",$CE$9)</f>
        <v>3991.8149710750995</v>
      </c>
      <c r="CE277" s="12">
        <f>IF(CH276&lt;1,"",$CE$12)</f>
        <v>0</v>
      </c>
      <c r="CF277" s="12">
        <f>IF(CH276&lt;1,0,CF265)</f>
        <v>0</v>
      </c>
      <c r="CG277" s="12">
        <f>IF(CH276&lt;1,0,(CD277+CE277+CF277)-CC277)</f>
        <v>2080.9215561674009</v>
      </c>
      <c r="CH277" s="12">
        <f>IF(CH276-CG277&lt;1,0,CH276-CG277)</f>
        <v>325500.80671372375</v>
      </c>
    </row>
    <row r="278" spans="1:86" x14ac:dyDescent="0.25">
      <c r="A278" s="11" t="str">
        <f>IF(I277&lt;1,"",A277+1)</f>
        <v/>
      </c>
      <c r="B278" s="10" t="str">
        <f>IF(I277&lt;1,"",$E$7)</f>
        <v/>
      </c>
      <c r="C278" s="8">
        <f>IF(I277&lt;1,0,(I277*(B278*30)/360))</f>
        <v>0</v>
      </c>
      <c r="D278" s="9">
        <f>IF(I277 &gt; 1, IF(I277-D277&lt;1,(I277+C278),$E$9), 0)</f>
        <v>0</v>
      </c>
      <c r="E278" s="8">
        <f>IF(D278&lt;I277,IF(I277&lt;1,"",$E$12),IF(D278&lt;E277,0,D278-(I277+C278)))</f>
        <v>0</v>
      </c>
      <c r="F278" s="8"/>
      <c r="G278" s="8">
        <f>IF(G266 &gt; 1, IF(I277&lt;$E$13,(I277-D278+C278),G266), 0)</f>
        <v>0</v>
      </c>
      <c r="H278" s="8">
        <f>IF(I277&lt;1,0,IF((D278+E278+G278)-C278&gt;=(I277),(I277),(D278+E278+G278)-C278))</f>
        <v>0</v>
      </c>
      <c r="I278" s="8">
        <f>IF(I277-H278&lt;1,0,I277-H278)</f>
        <v>0</v>
      </c>
      <c r="J278" s="8"/>
      <c r="N278" s="5"/>
      <c r="AB278" s="2" t="s">
        <v>0</v>
      </c>
      <c r="CA278" s="1">
        <f>SUM(CA277+1)</f>
        <v>250</v>
      </c>
      <c r="CB278" s="14">
        <f>IF(CH277&lt;1,"",$CE$7)</f>
        <v>7.0000000000000007E-2</v>
      </c>
      <c r="CC278" s="12">
        <f>IF(CH277&lt;1,"",(CH277*(CB278*30)/360))</f>
        <v>1898.7547058300552</v>
      </c>
      <c r="CD278" s="13">
        <f>IF(CH277&lt;1,"",$CE$9)</f>
        <v>3991.8149710750995</v>
      </c>
      <c r="CE278" s="12">
        <f>IF(CH277&lt;1,"",$CE$12)</f>
        <v>0</v>
      </c>
      <c r="CF278" s="12">
        <f>IF(CH277&lt;1,0,CF266)</f>
        <v>0</v>
      </c>
      <c r="CG278" s="12">
        <f>IF(CH277&lt;1,0,(CD278+CE278+CF278)-CC278)</f>
        <v>2093.0602652450443</v>
      </c>
      <c r="CH278" s="12">
        <f>IF(CH277-CG278&lt;1,0,CH277-CG278)</f>
        <v>323407.74644847872</v>
      </c>
    </row>
    <row r="279" spans="1:86" x14ac:dyDescent="0.25">
      <c r="A279" s="11" t="str">
        <f>IF(I278&lt;1,"",A278+1)</f>
        <v/>
      </c>
      <c r="B279" s="10" t="str">
        <f>IF(I278&lt;1,"",$E$7)</f>
        <v/>
      </c>
      <c r="C279" s="8">
        <f>IF(I278&lt;1,0,(I278*(B279*30)/360))</f>
        <v>0</v>
      </c>
      <c r="D279" s="9">
        <f>IF(I278 &gt; 1, IF(I278-D278&lt;1,(I278+C279),$E$9), 0)</f>
        <v>0</v>
      </c>
      <c r="E279" s="8">
        <f>IF(D279&lt;I278,IF(I278&lt;1,"",$E$12),IF(D279&lt;E278,0,D279-(I278+C279)))</f>
        <v>0</v>
      </c>
      <c r="F279" s="8"/>
      <c r="G279" s="8">
        <f>IF(G267 &gt; 1, IF(I278&lt;$E$13,(I278-D279+C279),G267), 0)</f>
        <v>0</v>
      </c>
      <c r="H279" s="8">
        <f>IF(I278&lt;1,0,IF((D279+E279+G279)-C279&gt;=(I278),(I278),(D279+E279+G279)-C279))</f>
        <v>0</v>
      </c>
      <c r="I279" s="8">
        <f>IF(I278-H279&lt;1,0,I278-H279)</f>
        <v>0</v>
      </c>
      <c r="J279" s="8"/>
      <c r="N279" s="5"/>
      <c r="AB279" s="2" t="s">
        <v>0</v>
      </c>
      <c r="CA279" s="1">
        <f>SUM(CA278+1)</f>
        <v>251</v>
      </c>
      <c r="CB279" s="14">
        <f>IF(CH278&lt;1,"",$CE$7)</f>
        <v>7.0000000000000007E-2</v>
      </c>
      <c r="CC279" s="12">
        <f>IF(CH278&lt;1,"",(CH278*(CB279*30)/360))</f>
        <v>1886.5451876161258</v>
      </c>
      <c r="CD279" s="13">
        <f>IF(CH278&lt;1,"",$CE$9)</f>
        <v>3991.8149710750995</v>
      </c>
      <c r="CE279" s="12">
        <f>IF(CH278&lt;1,"",$CE$12)</f>
        <v>0</v>
      </c>
      <c r="CF279" s="12">
        <f>IF(CH278&lt;1,0,CF267)</f>
        <v>0</v>
      </c>
      <c r="CG279" s="12">
        <f>IF(CH278&lt;1,0,(CD279+CE279+CF279)-CC279)</f>
        <v>2105.2697834589735</v>
      </c>
      <c r="CH279" s="12">
        <f>IF(CH278-CG279&lt;1,0,CH278-CG279)</f>
        <v>321302.47666501976</v>
      </c>
    </row>
    <row r="280" spans="1:86" x14ac:dyDescent="0.25">
      <c r="A280" s="11" t="str">
        <f>IF(I279&lt;1,"",A279+1)</f>
        <v/>
      </c>
      <c r="B280" s="10" t="str">
        <f>IF(I279&lt;1,"",$E$7)</f>
        <v/>
      </c>
      <c r="C280" s="8">
        <f>IF(I279&lt;1,0,(I279*(B280*30)/360))</f>
        <v>0</v>
      </c>
      <c r="D280" s="9">
        <f>IF(I279 &gt; 1, IF(I279-D279&lt;1,(I279+C280),$E$9), 0)</f>
        <v>0</v>
      </c>
      <c r="E280" s="8">
        <f>IF(D280&lt;I279,IF(I279&lt;1,"",$E$12),IF(D280&lt;E279,0,D280-(I279+C280)))</f>
        <v>0</v>
      </c>
      <c r="F280" s="8"/>
      <c r="G280" s="8">
        <f>IF(G268 &gt; 1, IF(I279&lt;$E$13,(I279-D280+C280),G268), 0)</f>
        <v>0</v>
      </c>
      <c r="H280" s="8">
        <f>IF(I279&lt;1,0,IF((D280+E280+G280)-C280&gt;=(I279),(I279),(D280+E280+G280)-C280))</f>
        <v>0</v>
      </c>
      <c r="I280" s="8">
        <f>IF(I279-H280&lt;1,0,I279-H280)</f>
        <v>0</v>
      </c>
      <c r="J280" s="8"/>
      <c r="N280" s="5"/>
      <c r="AB280" s="2" t="s">
        <v>0</v>
      </c>
      <c r="CA280" s="1">
        <f>SUM(CA279+1)</f>
        <v>252</v>
      </c>
      <c r="CB280" s="14">
        <f>IF(CH279&lt;1,"",$CE$7)</f>
        <v>7.0000000000000007E-2</v>
      </c>
      <c r="CC280" s="12">
        <f>IF(CH279&lt;1,"",(CH279*(CB280*30)/360))</f>
        <v>1874.2644472126153</v>
      </c>
      <c r="CD280" s="13">
        <f>IF(CH279&lt;1,"",$CE$9)</f>
        <v>3991.8149710750995</v>
      </c>
      <c r="CE280" s="12">
        <f>IF(CH279&lt;1,"",$CE$12)</f>
        <v>0</v>
      </c>
      <c r="CF280" s="12">
        <f>IF(CH279&lt;1,0,CF268)</f>
        <v>0</v>
      </c>
      <c r="CG280" s="12">
        <f>IF(CH279&lt;1,0,(CD280+CE280+CF280)-CC280)</f>
        <v>2117.5505238624842</v>
      </c>
      <c r="CH280" s="12">
        <f>IF(CH279-CG280&lt;1,0,CH279-CG280)</f>
        <v>319184.92614115728</v>
      </c>
    </row>
    <row r="281" spans="1:86" x14ac:dyDescent="0.25">
      <c r="A281" s="11" t="str">
        <f>IF(I280&lt;1,"",A280+1)</f>
        <v/>
      </c>
      <c r="B281" s="10" t="str">
        <f>IF(I280&lt;1,"",$E$7)</f>
        <v/>
      </c>
      <c r="C281" s="8">
        <f>IF(I280&lt;1,0,(I280*(B281*30)/360))</f>
        <v>0</v>
      </c>
      <c r="D281" s="9">
        <f>IF(I280 &gt; 1, IF(I280-D280&lt;1,(I280+C281),$E$9), 0)</f>
        <v>0</v>
      </c>
      <c r="E281" s="8">
        <f>IF(D281&lt;I280,IF(I280&lt;1,"",$E$12),IF(D281&lt;E280,0,D281-(I280+C281)))</f>
        <v>0</v>
      </c>
      <c r="F281" s="8"/>
      <c r="G281" s="8">
        <f>IF(G269 &gt; 1, IF(I280&lt;$E$13,(I280-D281+C281),G269), 0)</f>
        <v>0</v>
      </c>
      <c r="H281" s="8">
        <f>IF(I280&lt;1,0,IF((D281+E281+G281)-C281&gt;=(I280),(I280),(D281+E281+G281)-C281))</f>
        <v>0</v>
      </c>
      <c r="I281" s="8">
        <f>IF(I280-H281&lt;1,0,I280-H281)</f>
        <v>0</v>
      </c>
      <c r="J281" s="8"/>
      <c r="N281" s="5"/>
      <c r="AB281" s="2" t="s">
        <v>0</v>
      </c>
      <c r="CA281" s="1">
        <f>SUM(CA280+1)</f>
        <v>253</v>
      </c>
      <c r="CB281" s="14">
        <f>IF(CH280&lt;1,"",$CE$7)</f>
        <v>7.0000000000000007E-2</v>
      </c>
      <c r="CC281" s="12">
        <f>IF(CH280&lt;1,"",(CH280*(CB281*30)/360))</f>
        <v>1861.9120691567507</v>
      </c>
      <c r="CD281" s="13">
        <f>IF(CH280&lt;1,"",$CE$9)</f>
        <v>3991.8149710750995</v>
      </c>
      <c r="CE281" s="12">
        <f>IF(CH280&lt;1,"",$CE$12)</f>
        <v>0</v>
      </c>
      <c r="CF281" s="12">
        <f>IF(CH280&lt;1,0,CF269)</f>
        <v>0</v>
      </c>
      <c r="CG281" s="12">
        <f>IF(CH280&lt;1,0,(CD281+CE281+CF281)-CC281)</f>
        <v>2129.902901918349</v>
      </c>
      <c r="CH281" s="12">
        <f>IF(CH280-CG281&lt;1,0,CH280-CG281)</f>
        <v>317055.02323923894</v>
      </c>
    </row>
    <row r="282" spans="1:86" x14ac:dyDescent="0.25">
      <c r="A282" s="11" t="str">
        <f>IF(I281&lt;1,"",A281+1)</f>
        <v/>
      </c>
      <c r="B282" s="10" t="str">
        <f>IF(I281&lt;1,"",$E$7)</f>
        <v/>
      </c>
      <c r="C282" s="8">
        <f>IF(I281&lt;1,0,(I281*(B282*30)/360))</f>
        <v>0</v>
      </c>
      <c r="D282" s="9">
        <f>IF(I281 &gt; 1, IF(I281-D281&lt;1,(I281+C282),$E$9), 0)</f>
        <v>0</v>
      </c>
      <c r="E282" s="8">
        <f>IF(D282&lt;I281,IF(I281&lt;1,"",$E$12),IF(D282&lt;E281,0,D282-(I281+C282)))</f>
        <v>0</v>
      </c>
      <c r="F282" s="8"/>
      <c r="G282" s="8">
        <f>IF(G270 &gt; 1, IF(I281&lt;$E$13,(I281-D282+C282),G270), 0)</f>
        <v>0</v>
      </c>
      <c r="H282" s="8">
        <f>IF(I281&lt;1,0,IF((D282+E282+G282)-C282&gt;=(I281),(I281),(D282+E282+G282)-C282))</f>
        <v>0</v>
      </c>
      <c r="I282" s="8">
        <f>IF(I281-H282&lt;1,0,I281-H282)</f>
        <v>0</v>
      </c>
      <c r="J282" s="8"/>
      <c r="N282" s="5"/>
      <c r="AB282" s="2" t="s">
        <v>0</v>
      </c>
      <c r="CA282" s="1">
        <f>SUM(CA281+1)</f>
        <v>254</v>
      </c>
      <c r="CB282" s="14">
        <f>IF(CH281&lt;1,"",$CE$7)</f>
        <v>7.0000000000000007E-2</v>
      </c>
      <c r="CC282" s="12">
        <f>IF(CH281&lt;1,"",(CH281*(CB282*30)/360))</f>
        <v>1849.4876355622271</v>
      </c>
      <c r="CD282" s="13">
        <f>IF(CH281&lt;1,"",$CE$9)</f>
        <v>3991.8149710750995</v>
      </c>
      <c r="CE282" s="12">
        <f>IF(CH281&lt;1,"",$CE$12)</f>
        <v>0</v>
      </c>
      <c r="CF282" s="12">
        <f>IF(CH281&lt;1,0,CF270)</f>
        <v>0</v>
      </c>
      <c r="CG282" s="12">
        <f>IF(CH281&lt;1,0,(CD282+CE282+CF282)-CC282)</f>
        <v>2142.3273355128722</v>
      </c>
      <c r="CH282" s="12">
        <f>IF(CH281-CG282&lt;1,0,CH281-CG282)</f>
        <v>314912.6959037261</v>
      </c>
    </row>
    <row r="283" spans="1:86" x14ac:dyDescent="0.25">
      <c r="A283" s="11" t="str">
        <f>IF(I282&lt;1,"",A282+1)</f>
        <v/>
      </c>
      <c r="B283" s="10" t="str">
        <f>IF(I282&lt;1,"",$E$7)</f>
        <v/>
      </c>
      <c r="C283" s="8">
        <f>IF(I282&lt;1,0,(I282*(B283*30)/360))</f>
        <v>0</v>
      </c>
      <c r="D283" s="9">
        <f>IF(I282 &gt; 1, IF(I282-D282&lt;1,(I282+C283),$E$9), 0)</f>
        <v>0</v>
      </c>
      <c r="E283" s="8">
        <f>IF(D283&lt;I282,IF(I282&lt;1,"",$E$12),IF(D283&lt;E282,0,D283-(I282+C283)))</f>
        <v>0</v>
      </c>
      <c r="F283" s="8"/>
      <c r="G283" s="8">
        <f>IF(G271 &gt; 1, IF(I282&lt;$E$13,(I282-D283+C283),G271), 0)</f>
        <v>0</v>
      </c>
      <c r="H283" s="8">
        <f>IF(I282&lt;1,0,IF((D283+E283+G283)-C283&gt;=(I282),(I282),(D283+E283+G283)-C283))</f>
        <v>0</v>
      </c>
      <c r="I283" s="8">
        <f>IF(I282-H283&lt;1,0,I282-H283)</f>
        <v>0</v>
      </c>
      <c r="J283" s="8"/>
      <c r="N283" s="5"/>
      <c r="AB283" s="2" t="s">
        <v>0</v>
      </c>
      <c r="CA283" s="1">
        <f>SUM(CA282+1)</f>
        <v>255</v>
      </c>
      <c r="CB283" s="14">
        <f>IF(CH282&lt;1,"",$CE$7)</f>
        <v>7.0000000000000007E-2</v>
      </c>
      <c r="CC283" s="12">
        <f>IF(CH282&lt;1,"",(CH282*(CB283*30)/360))</f>
        <v>1836.9907261050691</v>
      </c>
      <c r="CD283" s="13">
        <f>IF(CH282&lt;1,"",$CE$9)</f>
        <v>3991.8149710750995</v>
      </c>
      <c r="CE283" s="12">
        <f>IF(CH282&lt;1,"",$CE$12)</f>
        <v>0</v>
      </c>
      <c r="CF283" s="12">
        <f>IF(CH282&lt;1,0,CF271)</f>
        <v>0</v>
      </c>
      <c r="CG283" s="12">
        <f>IF(CH282&lt;1,0,(CD283+CE283+CF283)-CC283)</f>
        <v>2154.8242449700301</v>
      </c>
      <c r="CH283" s="12">
        <f>IF(CH282-CG283&lt;1,0,CH282-CG283)</f>
        <v>312757.87165875605</v>
      </c>
    </row>
    <row r="284" spans="1:86" x14ac:dyDescent="0.25">
      <c r="A284" s="11" t="str">
        <f>IF(I283&lt;1,"",A283+1)</f>
        <v/>
      </c>
      <c r="B284" s="10" t="str">
        <f>IF(I283&lt;1,"",$E$7)</f>
        <v/>
      </c>
      <c r="C284" s="8">
        <f>IF(I283&lt;1,0,(I283*(B284*30)/360))</f>
        <v>0</v>
      </c>
      <c r="D284" s="9">
        <f>IF(I283 &gt; 1, IF(I283-D283&lt;1,(I283+C284),$E$9), 0)</f>
        <v>0</v>
      </c>
      <c r="E284" s="8">
        <f>IF(D284&lt;I283,IF(I283&lt;1,"",$E$12),IF(D284&lt;E283,0,D284-(I283+C284)))</f>
        <v>0</v>
      </c>
      <c r="F284" s="8"/>
      <c r="G284" s="8">
        <f>IF(G272 &gt; 1, IF(I283&lt;$E$13,(I283-D284+C284),G272), 0)</f>
        <v>0</v>
      </c>
      <c r="H284" s="8">
        <f>IF(I283&lt;1,0,IF((D284+E284+G284)-C284&gt;=(I283),(I283),(D284+E284+G284)-C284))</f>
        <v>0</v>
      </c>
      <c r="I284" s="8">
        <f>IF(I283-H284&lt;1,0,I283-H284)</f>
        <v>0</v>
      </c>
      <c r="J284" s="8"/>
      <c r="N284" s="5"/>
      <c r="AB284" s="2" t="s">
        <v>0</v>
      </c>
      <c r="CA284" s="1">
        <f>SUM(CA283+1)</f>
        <v>256</v>
      </c>
      <c r="CB284" s="14">
        <f>IF(CH283&lt;1,"",$CE$7)</f>
        <v>7.0000000000000007E-2</v>
      </c>
      <c r="CC284" s="12">
        <f>IF(CH283&lt;1,"",(CH283*(CB284*30)/360))</f>
        <v>1824.4209180094103</v>
      </c>
      <c r="CD284" s="13">
        <f>IF(CH283&lt;1,"",$CE$9)</f>
        <v>3991.8149710750995</v>
      </c>
      <c r="CE284" s="12">
        <f>IF(CH283&lt;1,"",$CE$12)</f>
        <v>0</v>
      </c>
      <c r="CF284" s="12">
        <f>IF(CH283&lt;1,0,CF272)</f>
        <v>0</v>
      </c>
      <c r="CG284" s="12">
        <f>IF(CH283&lt;1,0,(CD284+CE284+CF284)-CC284)</f>
        <v>2167.3940530656891</v>
      </c>
      <c r="CH284" s="12">
        <f>IF(CH283-CG284&lt;1,0,CH283-CG284)</f>
        <v>310590.47760569036</v>
      </c>
    </row>
    <row r="285" spans="1:86" x14ac:dyDescent="0.25">
      <c r="A285" s="11" t="str">
        <f>IF(I284&lt;1,"",A284+1)</f>
        <v/>
      </c>
      <c r="B285" s="10" t="str">
        <f>IF(I284&lt;1,"",$E$7)</f>
        <v/>
      </c>
      <c r="C285" s="8">
        <f>IF(I284&lt;1,0,(I284*(B285*30)/360))</f>
        <v>0</v>
      </c>
      <c r="D285" s="9">
        <f>IF(I284 &gt; 1, IF(I284-D284&lt;1,(I284+C285),$E$9), 0)</f>
        <v>0</v>
      </c>
      <c r="E285" s="8">
        <f>IF(D285&lt;I284,IF(I284&lt;1,"",$E$12),IF(D285&lt;E284,0,D285-(I284+C285)))</f>
        <v>0</v>
      </c>
      <c r="F285" s="8"/>
      <c r="G285" s="8">
        <f>IF(G273 &gt; 1, IF(I284&lt;$E$13,(I284-D285+C285),G273), 0)</f>
        <v>0</v>
      </c>
      <c r="H285" s="8">
        <f>IF(I284&lt;1,0,IF((D285+E285+G285)-C285&gt;=(I284),(I284),(D285+E285+G285)-C285))</f>
        <v>0</v>
      </c>
      <c r="I285" s="8">
        <f>IF(I284-H285&lt;1,0,I284-H285)</f>
        <v>0</v>
      </c>
      <c r="J285" s="8"/>
      <c r="N285" s="5"/>
      <c r="AB285" s="2" t="s">
        <v>0</v>
      </c>
      <c r="CA285" s="1">
        <f>SUM(CA284+1)</f>
        <v>257</v>
      </c>
      <c r="CB285" s="14">
        <f>IF(CH284&lt;1,"",$CE$7)</f>
        <v>7.0000000000000007E-2</v>
      </c>
      <c r="CC285" s="12">
        <f>IF(CH284&lt;1,"",(CH284*(CB285*30)/360))</f>
        <v>1811.7777860331937</v>
      </c>
      <c r="CD285" s="13">
        <f>IF(CH284&lt;1,"",$CE$9)</f>
        <v>3991.8149710750995</v>
      </c>
      <c r="CE285" s="12">
        <f>IF(CH284&lt;1,"",$CE$12)</f>
        <v>0</v>
      </c>
      <c r="CF285" s="12">
        <f>IF(CH284&lt;1,0,CF273)</f>
        <v>0</v>
      </c>
      <c r="CG285" s="12">
        <f>IF(CH284&lt;1,0,(CD285+CE285+CF285)-CC285)</f>
        <v>2180.037185041906</v>
      </c>
      <c r="CH285" s="12">
        <f>IF(CH284-CG285&lt;1,0,CH284-CG285)</f>
        <v>308410.44042064843</v>
      </c>
    </row>
    <row r="286" spans="1:86" x14ac:dyDescent="0.25">
      <c r="A286" s="11" t="str">
        <f>IF(I285&lt;1,"",A285+1)</f>
        <v/>
      </c>
      <c r="B286" s="10" t="str">
        <f>IF(I285&lt;1,"",$E$7)</f>
        <v/>
      </c>
      <c r="C286" s="8">
        <f>IF(I285&lt;1,0,(I285*(B286*30)/360))</f>
        <v>0</v>
      </c>
      <c r="D286" s="9">
        <f>IF(I285 &gt; 1, IF(I285-D285&lt;1,(I285+C286),$E$9), 0)</f>
        <v>0</v>
      </c>
      <c r="E286" s="8">
        <f>IF(D286&lt;I285,IF(I285&lt;1,"",$E$12),IF(D286&lt;E285,0,D286-(I285+C286)))</f>
        <v>0</v>
      </c>
      <c r="F286" s="8"/>
      <c r="G286" s="8">
        <f>IF(G274 &gt; 1, IF(I285&lt;$E$13,(I285-D286+C286),G274), 0)</f>
        <v>0</v>
      </c>
      <c r="H286" s="8">
        <f>IF(I285&lt;1,0,IF((D286+E286+G286)-C286&gt;=(I285),(I285),(D286+E286+G286)-C286))</f>
        <v>0</v>
      </c>
      <c r="I286" s="8">
        <f>IF(I285-H286&lt;1,0,I285-H286)</f>
        <v>0</v>
      </c>
      <c r="J286" s="8"/>
      <c r="N286" s="5" t="s">
        <v>0</v>
      </c>
      <c r="AB286" s="2" t="s">
        <v>0</v>
      </c>
      <c r="CA286" s="1">
        <f>SUM(CA285+1)</f>
        <v>258</v>
      </c>
      <c r="CB286" s="14">
        <f>IF(CH285&lt;1,"",$CE$7)</f>
        <v>7.0000000000000007E-2</v>
      </c>
      <c r="CC286" s="12">
        <f>IF(CH285&lt;1,"",(CH285*(CB286*30)/360))</f>
        <v>1799.0609024537828</v>
      </c>
      <c r="CD286" s="13">
        <f>IF(CH285&lt;1,"",$CE$9)</f>
        <v>3991.8149710750995</v>
      </c>
      <c r="CE286" s="12">
        <f>IF(CH285&lt;1,"",$CE$12)</f>
        <v>0</v>
      </c>
      <c r="CF286" s="12">
        <f>IF(CH285&lt;1,0,CF274)</f>
        <v>0</v>
      </c>
      <c r="CG286" s="12">
        <f>IF(CH285&lt;1,0,(CD286+CE286+CF286)-CC286)</f>
        <v>2192.7540686213169</v>
      </c>
      <c r="CH286" s="12">
        <f>IF(CH285-CG286&lt;1,0,CH285-CG286)</f>
        <v>306217.68635202711</v>
      </c>
    </row>
    <row r="287" spans="1:86" x14ac:dyDescent="0.25">
      <c r="A287" s="11" t="str">
        <f>IF(I286&lt;1,"",A286+1)</f>
        <v/>
      </c>
      <c r="B287" s="10" t="str">
        <f>IF(I286&lt;1,"",$E$7)</f>
        <v/>
      </c>
      <c r="C287" s="8">
        <f>IF(I286&lt;1,0,(I286*(B287*30)/360))</f>
        <v>0</v>
      </c>
      <c r="D287" s="9">
        <f>IF(I286 &gt; 1, IF(I286-D286&lt;1,(I286+C287),$E$9), 0)</f>
        <v>0</v>
      </c>
      <c r="E287" s="8">
        <f>IF(D287&lt;I286,IF(I286&lt;1,"",$E$12),IF(D287&lt;E286,0,D287-(I286+C287)))</f>
        <v>0</v>
      </c>
      <c r="F287" s="8"/>
      <c r="G287" s="8">
        <f>IF(G275 &gt; 1, IF(I286&lt;$E$13,(I286-D287+C287),G275), 0)</f>
        <v>0</v>
      </c>
      <c r="H287" s="8">
        <f>IF(I286&lt;1,0,IF((D287+E287+G287)-C287&gt;=(I286),(I286),(D287+E287+G287)-C287))</f>
        <v>0</v>
      </c>
      <c r="I287" s="8">
        <f>IF(I286-H287&lt;1,0,I286-H287)</f>
        <v>0</v>
      </c>
      <c r="J287" s="8"/>
      <c r="N287" s="5"/>
      <c r="AB287" s="2" t="s">
        <v>0</v>
      </c>
      <c r="CA287" s="1">
        <f>SUM(CA286+1)</f>
        <v>259</v>
      </c>
      <c r="CB287" s="14">
        <f>IF(CH286&lt;1,"",$CE$7)</f>
        <v>7.0000000000000007E-2</v>
      </c>
      <c r="CC287" s="12">
        <f>IF(CH286&lt;1,"",(CH286*(CB287*30)/360))</f>
        <v>1786.2698370534918</v>
      </c>
      <c r="CD287" s="13">
        <f>IF(CH286&lt;1,"",$CE$9)</f>
        <v>3991.8149710750995</v>
      </c>
      <c r="CE287" s="12">
        <f>IF(CH286&lt;1,"",$CE$12)</f>
        <v>0</v>
      </c>
      <c r="CF287" s="12">
        <f>IF(CH286&lt;1,0,CF275)</f>
        <v>0</v>
      </c>
      <c r="CG287" s="12">
        <f>IF(CH286&lt;1,0,(CD287+CE287+CF287)-CC287)</f>
        <v>2205.5451340216077</v>
      </c>
      <c r="CH287" s="12">
        <f>IF(CH286-CG287&lt;1,0,CH286-CG287)</f>
        <v>304012.1412180055</v>
      </c>
    </row>
    <row r="288" spans="1:86" x14ac:dyDescent="0.25">
      <c r="A288" s="11" t="str">
        <f>IF(I287&lt;1,"",A287+1)</f>
        <v/>
      </c>
      <c r="B288" s="10" t="str">
        <f>IF(I287&lt;1,"",$E$7)</f>
        <v/>
      </c>
      <c r="C288" s="8">
        <f>IF(I287&lt;1,0,(I287*(B288*30)/360))</f>
        <v>0</v>
      </c>
      <c r="D288" s="9">
        <f>IF(I287 &gt; 1, IF(I287-D287&lt;1,(I287+C288),$E$9), 0)</f>
        <v>0</v>
      </c>
      <c r="E288" s="8">
        <f>IF(D288&lt;I287,IF(I287&lt;1,"",$E$12),IF(D288&lt;E287,0,D288-(I287+C288)))</f>
        <v>0</v>
      </c>
      <c r="F288" s="8"/>
      <c r="G288" s="8">
        <f>IF(G276 &gt; 1, IF(I287&lt;$E$13,(I287-D288+C288),G276), 0)</f>
        <v>0</v>
      </c>
      <c r="H288" s="8">
        <f>IF(I287&lt;1,0,IF((D288+E288+G288)-C288&gt;=(I287),(I287),(D288+E288+G288)-C288))</f>
        <v>0</v>
      </c>
      <c r="I288" s="8">
        <f>IF(I287-H288&lt;1,0,I287-H288)</f>
        <v>0</v>
      </c>
      <c r="J288" s="8"/>
      <c r="N288" s="5"/>
      <c r="AB288" s="2" t="s">
        <v>0</v>
      </c>
      <c r="CA288" s="1">
        <f>SUM(CA287+1)</f>
        <v>260</v>
      </c>
      <c r="CB288" s="14">
        <f>IF(CH287&lt;1,"",$CE$7)</f>
        <v>7.0000000000000007E-2</v>
      </c>
      <c r="CC288" s="12">
        <f>IF(CH287&lt;1,"",(CH287*(CB288*30)/360))</f>
        <v>1773.4041571050323</v>
      </c>
      <c r="CD288" s="13">
        <f>IF(CH287&lt;1,"",$CE$9)</f>
        <v>3991.8149710750995</v>
      </c>
      <c r="CE288" s="12">
        <f>IF(CH287&lt;1,"",$CE$12)</f>
        <v>0</v>
      </c>
      <c r="CF288" s="12">
        <f>IF(CH287&lt;1,0,CF276)</f>
        <v>0</v>
      </c>
      <c r="CG288" s="12">
        <f>IF(CH287&lt;1,0,(CD288+CE288+CF288)-CC288)</f>
        <v>2218.4108139700675</v>
      </c>
      <c r="CH288" s="12">
        <f>IF(CH287-CG288&lt;1,0,CH287-CG288)</f>
        <v>301793.73040403542</v>
      </c>
    </row>
    <row r="289" spans="1:86" x14ac:dyDescent="0.25">
      <c r="A289" s="11" t="str">
        <f>IF(I288&lt;1,"",A288+1)</f>
        <v/>
      </c>
      <c r="B289" s="10" t="str">
        <f>IF(I288&lt;1,"",$E$7)</f>
        <v/>
      </c>
      <c r="C289" s="8">
        <f>IF(I288&lt;1,0,(I288*(B289*30)/360))</f>
        <v>0</v>
      </c>
      <c r="D289" s="9">
        <f>IF(I288 &gt; 1, IF(I288-D288&lt;1,(I288+C289),$E$9), 0)</f>
        <v>0</v>
      </c>
      <c r="E289" s="8">
        <f>IF(D289&lt;I288,IF(I288&lt;1,"",$E$12),IF(D289&lt;E288,0,D289-(I288+C289)))</f>
        <v>0</v>
      </c>
      <c r="F289" s="8"/>
      <c r="G289" s="8">
        <f>IF(G277 &gt; 1, IF(I288&lt;$E$13,(I288-D289+C289),G277), 0)</f>
        <v>0</v>
      </c>
      <c r="H289" s="8">
        <f>IF(I288&lt;1,0,IF((D289+E289+G289)-C289&gt;=(I288),(I288),(D289+E289+G289)-C289))</f>
        <v>0</v>
      </c>
      <c r="I289" s="8">
        <f>IF(I288-H289&lt;1,0,I288-H289)</f>
        <v>0</v>
      </c>
      <c r="J289" s="8"/>
      <c r="N289" s="5"/>
      <c r="AB289" s="2" t="s">
        <v>0</v>
      </c>
      <c r="CA289" s="1">
        <f>SUM(CA288+1)</f>
        <v>261</v>
      </c>
      <c r="CB289" s="14">
        <f>IF(CH288&lt;1,"",$CE$7)</f>
        <v>7.0000000000000007E-2</v>
      </c>
      <c r="CC289" s="12">
        <f>IF(CH288&lt;1,"",(CH288*(CB289*30)/360))</f>
        <v>1760.4634273568734</v>
      </c>
      <c r="CD289" s="13">
        <f>IF(CH288&lt;1,"",$CE$9)</f>
        <v>3991.8149710750995</v>
      </c>
      <c r="CE289" s="12">
        <f>IF(CH288&lt;1,"",$CE$12)</f>
        <v>0</v>
      </c>
      <c r="CF289" s="12">
        <f>IF(CH288&lt;1,0,CF277)</f>
        <v>0</v>
      </c>
      <c r="CG289" s="12">
        <f>IF(CH288&lt;1,0,(CD289+CE289+CF289)-CC289)</f>
        <v>2231.3515437182259</v>
      </c>
      <c r="CH289" s="12">
        <f>IF(CH288-CG289&lt;1,0,CH288-CG289)</f>
        <v>299562.37886031717</v>
      </c>
    </row>
    <row r="290" spans="1:86" x14ac:dyDescent="0.25">
      <c r="A290" s="11" t="str">
        <f>IF(I289&lt;1,"",A289+1)</f>
        <v/>
      </c>
      <c r="B290" s="10" t="str">
        <f>IF(I289&lt;1,"",$E$7)</f>
        <v/>
      </c>
      <c r="C290" s="8">
        <f>IF(I289&lt;1,0,(I289*(B290*30)/360))</f>
        <v>0</v>
      </c>
      <c r="D290" s="9">
        <f>IF(I289 &gt; 1, IF(I289-D289&lt;1,(I289+C290),$E$9), 0)</f>
        <v>0</v>
      </c>
      <c r="E290" s="8">
        <f>IF(D290&lt;I289,IF(I289&lt;1,"",$E$12),IF(D290&lt;E289,0,D290-(I289+C290)))</f>
        <v>0</v>
      </c>
      <c r="F290" s="8"/>
      <c r="G290" s="8">
        <f>IF(G278 &gt; 1, IF(I289&lt;$E$13,(I289-D290+C290),G278), 0)</f>
        <v>0</v>
      </c>
      <c r="H290" s="8">
        <f>IF(I289&lt;1,0,IF((D290+E290+G290)-C290&gt;=(I289),(I289),(D290+E290+G290)-C290))</f>
        <v>0</v>
      </c>
      <c r="I290" s="8">
        <f>IF(I289-H290&lt;1,0,I289-H290)</f>
        <v>0</v>
      </c>
      <c r="J290" s="8"/>
      <c r="N290" s="5"/>
      <c r="AB290" s="2" t="s">
        <v>0</v>
      </c>
      <c r="CA290" s="1">
        <f>SUM(CA289+1)</f>
        <v>262</v>
      </c>
      <c r="CB290" s="14">
        <f>IF(CH289&lt;1,"",$CE$7)</f>
        <v>7.0000000000000007E-2</v>
      </c>
      <c r="CC290" s="12">
        <f>IF(CH289&lt;1,"",(CH289*(CB290*30)/360))</f>
        <v>1747.4472100185169</v>
      </c>
      <c r="CD290" s="13">
        <f>IF(CH289&lt;1,"",$CE$9)</f>
        <v>3991.8149710750995</v>
      </c>
      <c r="CE290" s="12">
        <f>IF(CH289&lt;1,"",$CE$12)</f>
        <v>0</v>
      </c>
      <c r="CF290" s="12">
        <f>IF(CH289&lt;1,0,CF278)</f>
        <v>0</v>
      </c>
      <c r="CG290" s="12">
        <f>IF(CH289&lt;1,0,(CD290+CE290+CF290)-CC290)</f>
        <v>2244.3677610565828</v>
      </c>
      <c r="CH290" s="12">
        <f>IF(CH289-CG290&lt;1,0,CH289-CG290)</f>
        <v>297318.01109926059</v>
      </c>
    </row>
    <row r="291" spans="1:86" x14ac:dyDescent="0.25">
      <c r="A291" s="11" t="str">
        <f>IF(I290&lt;1,"",A290+1)</f>
        <v/>
      </c>
      <c r="B291" s="10" t="str">
        <f>IF(I290&lt;1,"",$E$7)</f>
        <v/>
      </c>
      <c r="C291" s="8">
        <f>IF(I290&lt;1,0,(I290*(B291*30)/360))</f>
        <v>0</v>
      </c>
      <c r="D291" s="9">
        <f>IF(I290 &gt; 1, IF(I290-D290&lt;1,(I290+C291),$E$9), 0)</f>
        <v>0</v>
      </c>
      <c r="E291" s="8">
        <f>IF(D291&lt;I290,IF(I290&lt;1,"",$E$12),IF(D291&lt;E290,0,D291-(I290+C291)))</f>
        <v>0</v>
      </c>
      <c r="F291" s="8"/>
      <c r="G291" s="8">
        <f>IF(G279 &gt; 1, IF(I290&lt;$E$13,(I290-D291+C291),G279), 0)</f>
        <v>0</v>
      </c>
      <c r="H291" s="8">
        <f>IF(I290&lt;1,0,IF((D291+E291+G291)-C291&gt;=(I290),(I290),(D291+E291+G291)-C291))</f>
        <v>0</v>
      </c>
      <c r="I291" s="8">
        <f>IF(I290-H291&lt;1,0,I290-H291)</f>
        <v>0</v>
      </c>
      <c r="J291" s="8"/>
      <c r="N291" s="5"/>
      <c r="AB291" s="2" t="s">
        <v>0</v>
      </c>
      <c r="CA291" s="1">
        <f>SUM(CA290+1)</f>
        <v>263</v>
      </c>
      <c r="CB291" s="14">
        <f>IF(CH290&lt;1,"",$CE$7)</f>
        <v>7.0000000000000007E-2</v>
      </c>
      <c r="CC291" s="12">
        <f>IF(CH290&lt;1,"",(CH290*(CB291*30)/360))</f>
        <v>1734.3550647456868</v>
      </c>
      <c r="CD291" s="13">
        <f>IF(CH290&lt;1,"",$CE$9)</f>
        <v>3991.8149710750995</v>
      </c>
      <c r="CE291" s="12">
        <f>IF(CH290&lt;1,"",$CE$12)</f>
        <v>0</v>
      </c>
      <c r="CF291" s="12">
        <f>IF(CH290&lt;1,0,CF279)</f>
        <v>0</v>
      </c>
      <c r="CG291" s="12">
        <f>IF(CH290&lt;1,0,(CD291+CE291+CF291)-CC291)</f>
        <v>2257.4599063294127</v>
      </c>
      <c r="CH291" s="12">
        <f>IF(CH290-CG291&lt;1,0,CH290-CG291)</f>
        <v>295060.55119293119</v>
      </c>
    </row>
    <row r="292" spans="1:86" x14ac:dyDescent="0.25">
      <c r="A292" s="11" t="str">
        <f>IF(I291&lt;1,"",A291+1)</f>
        <v/>
      </c>
      <c r="B292" s="10" t="str">
        <f>IF(I291&lt;1,"",$E$7)</f>
        <v/>
      </c>
      <c r="C292" s="8">
        <f>IF(I291&lt;1,0,(I291*(B292*30)/360))</f>
        <v>0</v>
      </c>
      <c r="D292" s="9">
        <f>IF(I291 &gt; 1, IF(I291-D291&lt;1,(I291+C292),$E$9), 0)</f>
        <v>0</v>
      </c>
      <c r="E292" s="8">
        <f>IF(D292&lt;I291,IF(I291&lt;1,"",$E$12),IF(D292&lt;E291,0,D292-(I291+C292)))</f>
        <v>0</v>
      </c>
      <c r="F292" s="8"/>
      <c r="G292" s="8">
        <f>IF(G280 &gt; 1, IF(I291&lt;$E$13,(I291-D292+C292),G280), 0)</f>
        <v>0</v>
      </c>
      <c r="H292" s="8">
        <f>IF(I291&lt;1,0,IF((D292+E292+G292)-C292&gt;=(I291),(I291),(D292+E292+G292)-C292))</f>
        <v>0</v>
      </c>
      <c r="I292" s="8">
        <f>IF(I291-H292&lt;1,0,I291-H292)</f>
        <v>0</v>
      </c>
      <c r="J292" s="8"/>
      <c r="N292" s="5"/>
      <c r="AB292" s="2" t="s">
        <v>0</v>
      </c>
      <c r="CA292" s="1">
        <f>SUM(CA291+1)</f>
        <v>264</v>
      </c>
      <c r="CB292" s="14">
        <f>IF(CH291&lt;1,"",$CE$7)</f>
        <v>7.0000000000000007E-2</v>
      </c>
      <c r="CC292" s="12">
        <f>IF(CH291&lt;1,"",(CH291*(CB292*30)/360))</f>
        <v>1721.1865486254321</v>
      </c>
      <c r="CD292" s="13">
        <f>IF(CH291&lt;1,"",$CE$9)</f>
        <v>3991.8149710750995</v>
      </c>
      <c r="CE292" s="12">
        <f>IF(CH291&lt;1,"",$CE$12)</f>
        <v>0</v>
      </c>
      <c r="CF292" s="12">
        <f>IF(CH291&lt;1,0,CF280)</f>
        <v>0</v>
      </c>
      <c r="CG292" s="12">
        <f>IF(CH291&lt;1,0,(CD292+CE292+CF292)-CC292)</f>
        <v>2270.6284224496676</v>
      </c>
      <c r="CH292" s="12">
        <f>IF(CH291-CG292&lt;1,0,CH291-CG292)</f>
        <v>292789.9227704815</v>
      </c>
    </row>
    <row r="293" spans="1:86" x14ac:dyDescent="0.25">
      <c r="A293" s="11" t="str">
        <f>IF(I292&lt;1,"",A292+1)</f>
        <v/>
      </c>
      <c r="B293" s="10" t="str">
        <f>IF(I292&lt;1,"",$E$7)</f>
        <v/>
      </c>
      <c r="C293" s="8">
        <f>IF(I292&lt;1,0,(I292*(B293*30)/360))</f>
        <v>0</v>
      </c>
      <c r="D293" s="9">
        <f>IF(I292 &gt; 1, IF(I292-D292&lt;1,(I292+C293),$E$9), 0)</f>
        <v>0</v>
      </c>
      <c r="E293" s="8">
        <f>IF(D293&lt;I292,IF(I292&lt;1,"",$E$12),IF(D293&lt;E292,0,D293-(I292+C293)))</f>
        <v>0</v>
      </c>
      <c r="F293" s="8"/>
      <c r="G293" s="8">
        <f>IF(G281 &gt; 1, IF(I292&lt;$E$13,(I292-D293+C293),G281), 0)</f>
        <v>0</v>
      </c>
      <c r="H293" s="8">
        <f>IF(I292&lt;1,0,IF((D293+E293+G293)-C293&gt;=(I292),(I292),(D293+E293+G293)-C293))</f>
        <v>0</v>
      </c>
      <c r="I293" s="8">
        <f>IF(I292-H293&lt;1,0,I292-H293)</f>
        <v>0</v>
      </c>
      <c r="J293" s="8"/>
      <c r="N293" s="5"/>
      <c r="AB293" s="2" t="s">
        <v>0</v>
      </c>
      <c r="CA293" s="1">
        <f>SUM(CA292+1)</f>
        <v>265</v>
      </c>
      <c r="CB293" s="14">
        <f>IF(CH292&lt;1,"",$CE$7)</f>
        <v>7.0000000000000007E-2</v>
      </c>
      <c r="CC293" s="12">
        <f>IF(CH292&lt;1,"",(CH292*(CB293*30)/360))</f>
        <v>1707.9412161611422</v>
      </c>
      <c r="CD293" s="13">
        <f>IF(CH292&lt;1,"",$CE$9)</f>
        <v>3991.8149710750995</v>
      </c>
      <c r="CE293" s="12">
        <f>IF(CH292&lt;1,"",$CE$12)</f>
        <v>0</v>
      </c>
      <c r="CF293" s="12">
        <f>IF(CH292&lt;1,0,CF281)</f>
        <v>0</v>
      </c>
      <c r="CG293" s="12">
        <f>IF(CH292&lt;1,0,(CD293+CE293+CF293)-CC293)</f>
        <v>2283.8737549139573</v>
      </c>
      <c r="CH293" s="12">
        <f>IF(CH292-CG293&lt;1,0,CH292-CG293)</f>
        <v>290506.04901556752</v>
      </c>
    </row>
    <row r="294" spans="1:86" x14ac:dyDescent="0.25">
      <c r="A294" s="11" t="str">
        <f>IF(I293&lt;1,"",A293+1)</f>
        <v/>
      </c>
      <c r="B294" s="10" t="str">
        <f>IF(I293&lt;1,"",$E$7)</f>
        <v/>
      </c>
      <c r="C294" s="8">
        <f>IF(I293&lt;1,0,(I293*(B294*30)/360))</f>
        <v>0</v>
      </c>
      <c r="D294" s="9">
        <f>IF(I293 &gt; 1, IF(I293-D293&lt;1,(I293+C294),$E$9), 0)</f>
        <v>0</v>
      </c>
      <c r="E294" s="8">
        <f>IF(D294&lt;I293,IF(I293&lt;1,"",$E$12),IF(D294&lt;E293,0,D294-(I293+C294)))</f>
        <v>0</v>
      </c>
      <c r="F294" s="8"/>
      <c r="G294" s="8">
        <f>IF(G282 &gt; 1, IF(I293&lt;$E$13,(I293-D294+C294),G282), 0)</f>
        <v>0</v>
      </c>
      <c r="H294" s="8">
        <f>IF(I293&lt;1,0,IF((D294+E294+G294)-C294&gt;=(I293),(I293),(D294+E294+G294)-C294))</f>
        <v>0</v>
      </c>
      <c r="I294" s="8">
        <f>IF(I293-H294&lt;1,0,I293-H294)</f>
        <v>0</v>
      </c>
      <c r="J294" s="8"/>
      <c r="N294" s="5"/>
      <c r="AB294" s="2" t="s">
        <v>0</v>
      </c>
      <c r="CA294" s="1">
        <f>SUM(CA293+1)</f>
        <v>266</v>
      </c>
      <c r="CB294" s="14">
        <f>IF(CH293&lt;1,"",$CE$7)</f>
        <v>7.0000000000000007E-2</v>
      </c>
      <c r="CC294" s="12">
        <f>IF(CH293&lt;1,"",(CH293*(CB294*30)/360))</f>
        <v>1694.6186192574771</v>
      </c>
      <c r="CD294" s="13">
        <f>IF(CH293&lt;1,"",$CE$9)</f>
        <v>3991.8149710750995</v>
      </c>
      <c r="CE294" s="12">
        <f>IF(CH293&lt;1,"",$CE$12)</f>
        <v>0</v>
      </c>
      <c r="CF294" s="12">
        <f>IF(CH293&lt;1,0,CF282)</f>
        <v>0</v>
      </c>
      <c r="CG294" s="12">
        <f>IF(CH293&lt;1,0,(CD294+CE294+CF294)-CC294)</f>
        <v>2297.1963518176226</v>
      </c>
      <c r="CH294" s="12">
        <f>IF(CH293-CG294&lt;1,0,CH293-CG294)</f>
        <v>288208.85266374989</v>
      </c>
    </row>
    <row r="295" spans="1:86" x14ac:dyDescent="0.25">
      <c r="A295" s="11" t="str">
        <f>IF(I294&lt;1,"",A294+1)</f>
        <v/>
      </c>
      <c r="B295" s="10" t="str">
        <f>IF(I294&lt;1,"",$E$7)</f>
        <v/>
      </c>
      <c r="C295" s="8">
        <f>IF(I294&lt;1,0,(I294*(B295*30)/360))</f>
        <v>0</v>
      </c>
      <c r="D295" s="9">
        <f>IF(I294 &gt; 1, IF(I294-D294&lt;1,(I294+C295),$E$9), 0)</f>
        <v>0</v>
      </c>
      <c r="E295" s="8">
        <f>IF(D295&lt;I294,IF(I294&lt;1,"",$E$12),IF(D295&lt;E294,0,D295-(I294+C295)))</f>
        <v>0</v>
      </c>
      <c r="F295" s="8"/>
      <c r="G295" s="8">
        <f>IF(G283 &gt; 1, IF(I294&lt;$E$13,(I294-D295+C295),G283), 0)</f>
        <v>0</v>
      </c>
      <c r="H295" s="8">
        <f>IF(I294&lt;1,0,IF((D295+E295+G295)-C295&gt;=(I294),(I294),(D295+E295+G295)-C295))</f>
        <v>0</v>
      </c>
      <c r="I295" s="8">
        <f>IF(I294-H295&lt;1,0,I294-H295)</f>
        <v>0</v>
      </c>
      <c r="J295" s="8"/>
      <c r="N295" s="5"/>
      <c r="AB295" s="2" t="s">
        <v>0</v>
      </c>
      <c r="CA295" s="1">
        <f>SUM(CA294+1)</f>
        <v>267</v>
      </c>
      <c r="CB295" s="14">
        <f>IF(CH294&lt;1,"",$CE$7)</f>
        <v>7.0000000000000007E-2</v>
      </c>
      <c r="CC295" s="12">
        <f>IF(CH294&lt;1,"",(CH294*(CB295*30)/360))</f>
        <v>1681.2183072052078</v>
      </c>
      <c r="CD295" s="13">
        <f>IF(CH294&lt;1,"",$CE$9)</f>
        <v>3991.8149710750995</v>
      </c>
      <c r="CE295" s="12">
        <f>IF(CH294&lt;1,"",$CE$12)</f>
        <v>0</v>
      </c>
      <c r="CF295" s="12">
        <f>IF(CH294&lt;1,0,CF283)</f>
        <v>0</v>
      </c>
      <c r="CG295" s="12">
        <f>IF(CH294&lt;1,0,(CD295+CE295+CF295)-CC295)</f>
        <v>2310.5966638698919</v>
      </c>
      <c r="CH295" s="12">
        <f>IF(CH294-CG295&lt;1,0,CH294-CG295)</f>
        <v>285898.25599987997</v>
      </c>
    </row>
    <row r="296" spans="1:86" x14ac:dyDescent="0.25">
      <c r="A296" s="11" t="str">
        <f>IF(I295&lt;1,"",A295+1)</f>
        <v/>
      </c>
      <c r="B296" s="10" t="str">
        <f>IF(I295&lt;1,"",$E$7)</f>
        <v/>
      </c>
      <c r="C296" s="8">
        <f>IF(I295&lt;1,0,(I295*(B296*30)/360))</f>
        <v>0</v>
      </c>
      <c r="D296" s="9">
        <f>IF(I295 &gt; 1, IF(I295-D295&lt;1,(I295+C296),$E$9), 0)</f>
        <v>0</v>
      </c>
      <c r="E296" s="8">
        <f>IF(D296&lt;I295,IF(I295&lt;1,"",$E$12),IF(D296&lt;E295,0,D296-(I295+C296)))</f>
        <v>0</v>
      </c>
      <c r="F296" s="8"/>
      <c r="G296" s="8">
        <f>IF(G284 &gt; 1, IF(I295&lt;$E$13,(I295-D296+C296),G284), 0)</f>
        <v>0</v>
      </c>
      <c r="H296" s="8">
        <f>IF(I295&lt;1,0,IF((D296+E296+G296)-C296&gt;=(I295),(I295),(D296+E296+G296)-C296))</f>
        <v>0</v>
      </c>
      <c r="I296" s="8">
        <f>IF(I295-H296&lt;1,0,I295-H296)</f>
        <v>0</v>
      </c>
      <c r="J296" s="8"/>
      <c r="N296" s="5"/>
      <c r="AB296" s="2" t="s">
        <v>0</v>
      </c>
      <c r="CA296" s="1">
        <f>SUM(CA295+1)</f>
        <v>268</v>
      </c>
      <c r="CB296" s="14">
        <f>IF(CH295&lt;1,"",$CE$7)</f>
        <v>7.0000000000000007E-2</v>
      </c>
      <c r="CC296" s="12">
        <f>IF(CH295&lt;1,"",(CH295*(CB296*30)/360))</f>
        <v>1667.7398266659666</v>
      </c>
      <c r="CD296" s="13">
        <f>IF(CH295&lt;1,"",$CE$9)</f>
        <v>3991.8149710750995</v>
      </c>
      <c r="CE296" s="12">
        <f>IF(CH295&lt;1,"",$CE$12)</f>
        <v>0</v>
      </c>
      <c r="CF296" s="12">
        <f>IF(CH295&lt;1,0,CF284)</f>
        <v>0</v>
      </c>
      <c r="CG296" s="12">
        <f>IF(CH295&lt;1,0,(CD296+CE296+CF296)-CC296)</f>
        <v>2324.0751444091329</v>
      </c>
      <c r="CH296" s="12">
        <f>IF(CH295-CG296&lt;1,0,CH295-CG296)</f>
        <v>283574.18085547083</v>
      </c>
    </row>
    <row r="297" spans="1:86" x14ac:dyDescent="0.25">
      <c r="A297" s="11" t="str">
        <f>IF(I296&lt;1,"",A296+1)</f>
        <v/>
      </c>
      <c r="B297" s="10" t="str">
        <f>IF(I296&lt;1,"",$E$7)</f>
        <v/>
      </c>
      <c r="C297" s="8">
        <f>IF(I296&lt;1,0,(I296*(B297*30)/360))</f>
        <v>0</v>
      </c>
      <c r="D297" s="9">
        <f>IF(I296 &gt; 1, IF(I296-D296&lt;1,(I296+C297),$E$9), 0)</f>
        <v>0</v>
      </c>
      <c r="E297" s="8">
        <f>IF(D297&lt;I296,IF(I296&lt;1,"",$E$12),IF(D297&lt;E296,0,D297-(I296+C297)))</f>
        <v>0</v>
      </c>
      <c r="F297" s="8"/>
      <c r="G297" s="8">
        <f>IF(G285 &gt; 1, IF(I296&lt;$E$13,(I296-D297+C297),G285), 0)</f>
        <v>0</v>
      </c>
      <c r="H297" s="8">
        <f>IF(I296&lt;1,0,IF((D297+E297+G297)-C297&gt;=(I296),(I296),(D297+E297+G297)-C297))</f>
        <v>0</v>
      </c>
      <c r="I297" s="8">
        <f>IF(I296-H297&lt;1,0,I296-H297)</f>
        <v>0</v>
      </c>
      <c r="J297" s="8"/>
      <c r="N297" s="5"/>
      <c r="AB297" s="2" t="s">
        <v>0</v>
      </c>
      <c r="CA297" s="1">
        <f>SUM(CA296+1)</f>
        <v>269</v>
      </c>
      <c r="CB297" s="14">
        <f>IF(CH296&lt;1,"",$CE$7)</f>
        <v>7.0000000000000007E-2</v>
      </c>
      <c r="CC297" s="12">
        <f>IF(CH296&lt;1,"",(CH296*(CB297*30)/360))</f>
        <v>1654.1827216569134</v>
      </c>
      <c r="CD297" s="13">
        <f>IF(CH296&lt;1,"",$CE$9)</f>
        <v>3991.8149710750995</v>
      </c>
      <c r="CE297" s="12">
        <f>IF(CH296&lt;1,"",$CE$12)</f>
        <v>0</v>
      </c>
      <c r="CF297" s="12">
        <f>IF(CH296&lt;1,0,CF285)</f>
        <v>0</v>
      </c>
      <c r="CG297" s="12">
        <f>IF(CH296&lt;1,0,(CD297+CE297+CF297)-CC297)</f>
        <v>2337.6322494181859</v>
      </c>
      <c r="CH297" s="12">
        <f>IF(CH296-CG297&lt;1,0,CH296-CG297)</f>
        <v>281236.54860605265</v>
      </c>
    </row>
    <row r="298" spans="1:86" x14ac:dyDescent="0.25">
      <c r="A298" s="11" t="str">
        <f>IF(I297&lt;1,"",A297+1)</f>
        <v/>
      </c>
      <c r="B298" s="10" t="str">
        <f>IF(I297&lt;1,"",$E$7)</f>
        <v/>
      </c>
      <c r="C298" s="8">
        <f>IF(I297&lt;1,0,(I297*(B298*30)/360))</f>
        <v>0</v>
      </c>
      <c r="D298" s="9">
        <f>IF(I297 &gt; 1, IF(I297-D297&lt;1,(I297+C298),$E$9), 0)</f>
        <v>0</v>
      </c>
      <c r="E298" s="8">
        <f>IF(D298&lt;I297,IF(I297&lt;1,"",$E$12),IF(D298&lt;E297,0,D298-(I297+C298)))</f>
        <v>0</v>
      </c>
      <c r="F298" s="8"/>
      <c r="G298" s="8">
        <f>IF(G286 &gt; 1, IF(I297&lt;$E$13,(I297-D298+C298),G286), 0)</f>
        <v>0</v>
      </c>
      <c r="H298" s="8">
        <f>IF(I297&lt;1,0,IF((D298+E298+G298)-C298&gt;=(I297),(I297),(D298+E298+G298)-C298))</f>
        <v>0</v>
      </c>
      <c r="I298" s="8">
        <f>IF(I297-H298&lt;1,0,I297-H298)</f>
        <v>0</v>
      </c>
      <c r="J298" s="8"/>
      <c r="N298" s="5" t="s">
        <v>0</v>
      </c>
      <c r="AB298" s="2" t="s">
        <v>0</v>
      </c>
      <c r="CA298" s="1">
        <f>SUM(CA297+1)</f>
        <v>270</v>
      </c>
      <c r="CB298" s="14">
        <f>IF(CH297&lt;1,"",$CE$7)</f>
        <v>7.0000000000000007E-2</v>
      </c>
      <c r="CC298" s="12">
        <f>IF(CH297&lt;1,"",(CH297*(CB298*30)/360))</f>
        <v>1640.5465335353072</v>
      </c>
      <c r="CD298" s="13">
        <f>IF(CH297&lt;1,"",$CE$9)</f>
        <v>3991.8149710750995</v>
      </c>
      <c r="CE298" s="12">
        <f>IF(CH297&lt;1,"",$CE$12)</f>
        <v>0</v>
      </c>
      <c r="CF298" s="12">
        <f>IF(CH297&lt;1,0,CF286)</f>
        <v>0</v>
      </c>
      <c r="CG298" s="12">
        <f>IF(CH297&lt;1,0,(CD298+CE298+CF298)-CC298)</f>
        <v>2351.2684375397921</v>
      </c>
      <c r="CH298" s="12">
        <f>IF(CH297-CG298&lt;1,0,CH297-CG298)</f>
        <v>278885.28016851284</v>
      </c>
    </row>
    <row r="299" spans="1:86" x14ac:dyDescent="0.25">
      <c r="A299" s="11" t="str">
        <f>IF(I298&lt;1,"",A298+1)</f>
        <v/>
      </c>
      <c r="B299" s="10" t="str">
        <f>IF(I298&lt;1,"",$E$7)</f>
        <v/>
      </c>
      <c r="C299" s="8">
        <f>IF(I298&lt;1,0,(I298*(B299*30)/360))</f>
        <v>0</v>
      </c>
      <c r="D299" s="9">
        <f>IF(I298 &gt; 1, IF(I298-D298&lt;1,(I298+C299),$E$9), 0)</f>
        <v>0</v>
      </c>
      <c r="E299" s="8">
        <f>IF(D299&lt;I298,IF(I298&lt;1,"",$E$12),IF(D299&lt;E298,0,D299-(I298+C299)))</f>
        <v>0</v>
      </c>
      <c r="F299" s="8"/>
      <c r="G299" s="8">
        <f>IF(G287 &gt; 1, IF(I298&lt;$E$13,(I298-D299+C299),G287), 0)</f>
        <v>0</v>
      </c>
      <c r="H299" s="8">
        <f>IF(I298&lt;1,0,IF((D299+E299+G299)-C299&gt;=(I298),(I298),(D299+E299+G299)-C299))</f>
        <v>0</v>
      </c>
      <c r="I299" s="8">
        <f>IF(I298-H299&lt;1,0,I298-H299)</f>
        <v>0</v>
      </c>
      <c r="J299" s="8"/>
      <c r="N299" s="5"/>
      <c r="AB299" s="2" t="s">
        <v>0</v>
      </c>
      <c r="CA299" s="1">
        <f>SUM(CA298+1)</f>
        <v>271</v>
      </c>
      <c r="CB299" s="14">
        <f>IF(CH298&lt;1,"",$CE$7)</f>
        <v>7.0000000000000007E-2</v>
      </c>
      <c r="CC299" s="12">
        <f>IF(CH298&lt;1,"",(CH298*(CB299*30)/360))</f>
        <v>1626.8308009829916</v>
      </c>
      <c r="CD299" s="13">
        <f>IF(CH298&lt;1,"",$CE$9)</f>
        <v>3991.8149710750995</v>
      </c>
      <c r="CE299" s="12">
        <f>IF(CH298&lt;1,"",$CE$12)</f>
        <v>0</v>
      </c>
      <c r="CF299" s="12">
        <f>IF(CH298&lt;1,0,CF287)</f>
        <v>0</v>
      </c>
      <c r="CG299" s="12">
        <f>IF(CH298&lt;1,0,(CD299+CE299+CF299)-CC299)</f>
        <v>2364.9841700921079</v>
      </c>
      <c r="CH299" s="12">
        <f>IF(CH298-CG299&lt;1,0,CH298-CG299)</f>
        <v>276520.29599842074</v>
      </c>
    </row>
    <row r="300" spans="1:86" x14ac:dyDescent="0.25">
      <c r="A300" s="11" t="str">
        <f>IF(I299&lt;1,"",A299+1)</f>
        <v/>
      </c>
      <c r="B300" s="10" t="str">
        <f>IF(I299&lt;1,"",$E$7)</f>
        <v/>
      </c>
      <c r="C300" s="8">
        <f>IF(I299&lt;1,0,(I299*(B300*30)/360))</f>
        <v>0</v>
      </c>
      <c r="D300" s="9">
        <f>IF(I299 &gt; 1, IF(I299-D299&lt;1,(I299+C300),$E$9), 0)</f>
        <v>0</v>
      </c>
      <c r="E300" s="8">
        <f>IF(D300&lt;I299,IF(I299&lt;1,"",$E$12),IF(D300&lt;E299,0,D300-(I299+C300)))</f>
        <v>0</v>
      </c>
      <c r="F300" s="8"/>
      <c r="G300" s="8">
        <f>IF(G288 &gt; 1, IF(I299&lt;$E$13,(I299-D300+C300),G288), 0)</f>
        <v>0</v>
      </c>
      <c r="H300" s="8">
        <f>IF(I299&lt;1,0,IF((D300+E300+G300)-C300&gt;=(I299),(I299),(D300+E300+G300)-C300))</f>
        <v>0</v>
      </c>
      <c r="I300" s="8">
        <f>IF(I299-H300&lt;1,0,I299-H300)</f>
        <v>0</v>
      </c>
      <c r="J300" s="8"/>
      <c r="N300" s="5"/>
      <c r="AB300" s="2" t="s">
        <v>0</v>
      </c>
      <c r="CA300" s="1">
        <f>SUM(CA299+1)</f>
        <v>272</v>
      </c>
      <c r="CB300" s="14">
        <f>IF(CH299&lt;1,"",$CE$7)</f>
        <v>7.0000000000000007E-2</v>
      </c>
      <c r="CC300" s="12">
        <f>IF(CH299&lt;1,"",(CH299*(CB300*30)/360))</f>
        <v>1613.0350599907879</v>
      </c>
      <c r="CD300" s="13">
        <f>IF(CH299&lt;1,"",$CE$9)</f>
        <v>3991.8149710750995</v>
      </c>
      <c r="CE300" s="12">
        <f>IF(CH299&lt;1,"",$CE$12)</f>
        <v>0</v>
      </c>
      <c r="CF300" s="12">
        <f>IF(CH299&lt;1,0,CF288)</f>
        <v>0</v>
      </c>
      <c r="CG300" s="12">
        <f>IF(CH299&lt;1,0,(CD300+CE300+CF300)-CC300)</f>
        <v>2378.7799110843116</v>
      </c>
      <c r="CH300" s="12">
        <f>IF(CH299-CG300&lt;1,0,CH299-CG300)</f>
        <v>274141.51608733641</v>
      </c>
    </row>
    <row r="301" spans="1:86" x14ac:dyDescent="0.25">
      <c r="A301" s="11" t="str">
        <f>IF(I300&lt;1,"",A300+1)</f>
        <v/>
      </c>
      <c r="B301" s="10" t="str">
        <f>IF(I300&lt;1,"",$E$7)</f>
        <v/>
      </c>
      <c r="C301" s="8">
        <f>IF(I300&lt;1,0,(I300*(B301*30)/360))</f>
        <v>0</v>
      </c>
      <c r="D301" s="9">
        <f>IF(I300 &gt; 1, IF(I300-D300&lt;1,(I300+C301),$E$9), 0)</f>
        <v>0</v>
      </c>
      <c r="E301" s="8">
        <f>IF(D301&lt;I300,IF(I300&lt;1,"",$E$12),IF(D301&lt;E300,0,D301-(I300+C301)))</f>
        <v>0</v>
      </c>
      <c r="F301" s="8"/>
      <c r="G301" s="8">
        <f>IF(G289 &gt; 1, IF(I300&lt;$E$13,(I300-D301+C301),G289), 0)</f>
        <v>0</v>
      </c>
      <c r="H301" s="8">
        <f>IF(I300&lt;1,0,IF((D301+E301+G301)-C301&gt;=(I300),(I300),(D301+E301+G301)-C301))</f>
        <v>0</v>
      </c>
      <c r="I301" s="8">
        <f>IF(I300-H301&lt;1,0,I300-H301)</f>
        <v>0</v>
      </c>
      <c r="J301" s="8"/>
      <c r="N301" s="5"/>
      <c r="AB301" s="2" t="s">
        <v>0</v>
      </c>
      <c r="CA301" s="1">
        <f>SUM(CA300+1)</f>
        <v>273</v>
      </c>
      <c r="CB301" s="14">
        <f>IF(CH300&lt;1,"",$CE$7)</f>
        <v>7.0000000000000007E-2</v>
      </c>
      <c r="CC301" s="12">
        <f>IF(CH300&lt;1,"",(CH300*(CB301*30)/360))</f>
        <v>1599.1588438427959</v>
      </c>
      <c r="CD301" s="13">
        <f>IF(CH300&lt;1,"",$CE$9)</f>
        <v>3991.8149710750995</v>
      </c>
      <c r="CE301" s="12">
        <f>IF(CH300&lt;1,"",$CE$12)</f>
        <v>0</v>
      </c>
      <c r="CF301" s="12">
        <f>IF(CH300&lt;1,0,CF289)</f>
        <v>0</v>
      </c>
      <c r="CG301" s="12">
        <f>IF(CH300&lt;1,0,(CD301+CE301+CF301)-CC301)</f>
        <v>2392.6561272323033</v>
      </c>
      <c r="CH301" s="12">
        <f>IF(CH300-CG301&lt;1,0,CH300-CG301)</f>
        <v>271748.85996010411</v>
      </c>
    </row>
    <row r="302" spans="1:86" x14ac:dyDescent="0.25">
      <c r="A302" s="11" t="str">
        <f>IF(I301&lt;1,"",A301+1)</f>
        <v/>
      </c>
      <c r="B302" s="10" t="str">
        <f>IF(I301&lt;1,"",$E$7)</f>
        <v/>
      </c>
      <c r="C302" s="8">
        <f>IF(I301&lt;1,0,(I301*(B302*30)/360))</f>
        <v>0</v>
      </c>
      <c r="D302" s="9">
        <f>IF(I301 &gt; 1, IF(I301-D301&lt;1,(I301+C302),$E$9), 0)</f>
        <v>0</v>
      </c>
      <c r="E302" s="8">
        <f>IF(D302&lt;I301,IF(I301&lt;1,"",$E$12),IF(D302&lt;E301,0,D302-(I301+C302)))</f>
        <v>0</v>
      </c>
      <c r="F302" s="8"/>
      <c r="G302" s="8">
        <f>IF(G290 &gt; 1, IF(I301&lt;$E$13,(I301-D302+C302),G290), 0)</f>
        <v>0</v>
      </c>
      <c r="H302" s="8">
        <f>IF(I301&lt;1,0,IF((D302+E302+G302)-C302&gt;=(I301),(I301),(D302+E302+G302)-C302))</f>
        <v>0</v>
      </c>
      <c r="I302" s="8">
        <f>IF(I301-H302&lt;1,0,I301-H302)</f>
        <v>0</v>
      </c>
      <c r="J302" s="8"/>
      <c r="N302" s="5"/>
      <c r="AB302" s="2" t="s">
        <v>0</v>
      </c>
      <c r="CA302" s="1">
        <f>SUM(CA301+1)</f>
        <v>274</v>
      </c>
      <c r="CB302" s="14">
        <f>IF(CH301&lt;1,"",$CE$7)</f>
        <v>7.0000000000000007E-2</v>
      </c>
      <c r="CC302" s="12">
        <f>IF(CH301&lt;1,"",(CH301*(CB302*30)/360))</f>
        <v>1585.2016831006072</v>
      </c>
      <c r="CD302" s="13">
        <f>IF(CH301&lt;1,"",$CE$9)</f>
        <v>3991.8149710750995</v>
      </c>
      <c r="CE302" s="12">
        <f>IF(CH301&lt;1,"",$CE$12)</f>
        <v>0</v>
      </c>
      <c r="CF302" s="12">
        <f>IF(CH301&lt;1,0,CF290)</f>
        <v>0</v>
      </c>
      <c r="CG302" s="12">
        <f>IF(CH301&lt;1,0,(CD302+CE302+CF302)-CC302)</f>
        <v>2406.6132879744923</v>
      </c>
      <c r="CH302" s="12">
        <f>IF(CH301-CG302&lt;1,0,CH301-CG302)</f>
        <v>269342.24667212961</v>
      </c>
    </row>
    <row r="303" spans="1:86" x14ac:dyDescent="0.25">
      <c r="A303" s="11" t="str">
        <f>IF(I302&lt;1,"",A302+1)</f>
        <v/>
      </c>
      <c r="B303" s="10" t="str">
        <f>IF(I302&lt;1,"",$E$7)</f>
        <v/>
      </c>
      <c r="C303" s="8">
        <f>IF(I302&lt;1,0,(I302*(B303*30)/360))</f>
        <v>0</v>
      </c>
      <c r="D303" s="9">
        <f>IF(I302 &gt; 1, IF(I302-D302&lt;1,(I302+C303),$E$9), 0)</f>
        <v>0</v>
      </c>
      <c r="E303" s="8">
        <f>IF(D303&lt;I302,IF(I302&lt;1,"",$E$12),IF(D303&lt;E302,0,D303-(I302+C303)))</f>
        <v>0</v>
      </c>
      <c r="F303" s="8"/>
      <c r="G303" s="8">
        <f>IF(G291 &gt; 1, IF(I302&lt;$E$13,(I302-D303+C303),G291), 0)</f>
        <v>0</v>
      </c>
      <c r="H303" s="8">
        <f>IF(I302&lt;1,0,IF((D303+E303+G303)-C303&gt;=(I302),(I302),(D303+E303+G303)-C303))</f>
        <v>0</v>
      </c>
      <c r="I303" s="8">
        <f>IF(I302-H303&lt;1,0,I302-H303)</f>
        <v>0</v>
      </c>
      <c r="J303" s="8"/>
      <c r="N303" s="5"/>
      <c r="AB303" s="2" t="s">
        <v>0</v>
      </c>
      <c r="CA303" s="1">
        <f>SUM(CA302+1)</f>
        <v>275</v>
      </c>
      <c r="CB303" s="14">
        <f>IF(CH302&lt;1,"",$CE$7)</f>
        <v>7.0000000000000007E-2</v>
      </c>
      <c r="CC303" s="12">
        <f>IF(CH302&lt;1,"",(CH302*(CB303*30)/360))</f>
        <v>1571.1631055874229</v>
      </c>
      <c r="CD303" s="13">
        <f>IF(CH302&lt;1,"",$CE$9)</f>
        <v>3991.8149710750995</v>
      </c>
      <c r="CE303" s="12">
        <f>IF(CH302&lt;1,"",$CE$12)</f>
        <v>0</v>
      </c>
      <c r="CF303" s="12">
        <f>IF(CH302&lt;1,0,CF291)</f>
        <v>0</v>
      </c>
      <c r="CG303" s="12">
        <f>IF(CH302&lt;1,0,(CD303+CE303+CF303)-CC303)</f>
        <v>2420.6518654876763</v>
      </c>
      <c r="CH303" s="12">
        <f>IF(CH302-CG303&lt;1,0,CH302-CG303)</f>
        <v>266921.59480664192</v>
      </c>
    </row>
    <row r="304" spans="1:86" x14ac:dyDescent="0.25">
      <c r="A304" s="11" t="str">
        <f>IF(I303&lt;1,"",A303+1)</f>
        <v/>
      </c>
      <c r="B304" s="10" t="str">
        <f>IF(I303&lt;1,"",$E$7)</f>
        <v/>
      </c>
      <c r="C304" s="8">
        <f>IF(I303&lt;1,0,(I303*(B304*30)/360))</f>
        <v>0</v>
      </c>
      <c r="D304" s="9">
        <f>IF(I303 &gt; 1, IF(I303-D303&lt;1,(I303+C304),$E$9), 0)</f>
        <v>0</v>
      </c>
      <c r="E304" s="8">
        <f>IF(D304&lt;I303,IF(I303&lt;1,"",$E$12),IF(D304&lt;E303,0,D304-(I303+C304)))</f>
        <v>0</v>
      </c>
      <c r="F304" s="8"/>
      <c r="G304" s="8">
        <f>IF(G292 &gt; 1, IF(I303&lt;$E$13,(I303-D304+C304),G292), 0)</f>
        <v>0</v>
      </c>
      <c r="H304" s="8">
        <f>IF(I303&lt;1,0,IF((D304+E304+G304)-C304&gt;=(I303),(I303),(D304+E304+G304)-C304))</f>
        <v>0</v>
      </c>
      <c r="I304" s="8">
        <f>IF(I303-H304&lt;1,0,I303-H304)</f>
        <v>0</v>
      </c>
      <c r="J304" s="8"/>
      <c r="N304" s="5"/>
      <c r="AB304" s="2" t="s">
        <v>0</v>
      </c>
      <c r="CA304" s="1">
        <f>SUM(CA303+1)</f>
        <v>276</v>
      </c>
      <c r="CB304" s="14">
        <f>IF(CH303&lt;1,"",$CE$7)</f>
        <v>7.0000000000000007E-2</v>
      </c>
      <c r="CC304" s="12">
        <f>IF(CH303&lt;1,"",(CH303*(CB304*30)/360))</f>
        <v>1557.0426363720778</v>
      </c>
      <c r="CD304" s="13">
        <f>IF(CH303&lt;1,"",$CE$9)</f>
        <v>3991.8149710750995</v>
      </c>
      <c r="CE304" s="12">
        <f>IF(CH303&lt;1,"",$CE$12)</f>
        <v>0</v>
      </c>
      <c r="CF304" s="12">
        <f>IF(CH303&lt;1,0,CF292)</f>
        <v>0</v>
      </c>
      <c r="CG304" s="12">
        <f>IF(CH303&lt;1,0,(CD304+CE304+CF304)-CC304)</f>
        <v>2434.7723347030214</v>
      </c>
      <c r="CH304" s="12">
        <f>IF(CH303-CG304&lt;1,0,CH303-CG304)</f>
        <v>264486.82247193891</v>
      </c>
    </row>
    <row r="305" spans="1:86" x14ac:dyDescent="0.25">
      <c r="A305" s="11" t="str">
        <f>IF(I304&lt;1,"",A304+1)</f>
        <v/>
      </c>
      <c r="B305" s="10" t="str">
        <f>IF(I304&lt;1,"",$E$7)</f>
        <v/>
      </c>
      <c r="C305" s="8">
        <f>IF(I304&lt;1,0,(I304*(B305*30)/360))</f>
        <v>0</v>
      </c>
      <c r="D305" s="9">
        <f>IF(I304 &gt; 1, IF(I304-D304&lt;1,(I304+C305),$E$9), 0)</f>
        <v>0</v>
      </c>
      <c r="E305" s="8">
        <f>IF(D305&lt;I304,IF(I304&lt;1,"",$E$12),IF(D305&lt;E304,0,D305-(I304+C305)))</f>
        <v>0</v>
      </c>
      <c r="F305" s="8"/>
      <c r="G305" s="8">
        <f>IF(G293 &gt; 1, IF(I304&lt;$E$13,(I304-D305+C305),G293), 0)</f>
        <v>0</v>
      </c>
      <c r="H305" s="8">
        <f>IF(I304&lt;1,0,IF((D305+E305+G305)-C305&gt;=(I304),(I304),(D305+E305+G305)-C305))</f>
        <v>0</v>
      </c>
      <c r="I305" s="8">
        <f>IF(I304-H305&lt;1,0,I304-H305)</f>
        <v>0</v>
      </c>
      <c r="J305" s="8"/>
      <c r="N305" s="5"/>
      <c r="AB305" s="2" t="s">
        <v>0</v>
      </c>
      <c r="CA305" s="1">
        <f>SUM(CA304+1)</f>
        <v>277</v>
      </c>
      <c r="CB305" s="14">
        <f>IF(CH304&lt;1,"",$CE$7)</f>
        <v>7.0000000000000007E-2</v>
      </c>
      <c r="CC305" s="12">
        <f>IF(CH304&lt;1,"",(CH304*(CB305*30)/360))</f>
        <v>1542.8397977529769</v>
      </c>
      <c r="CD305" s="13">
        <f>IF(CH304&lt;1,"",$CE$9)</f>
        <v>3991.8149710750995</v>
      </c>
      <c r="CE305" s="12">
        <f>IF(CH304&lt;1,"",$CE$12)</f>
        <v>0</v>
      </c>
      <c r="CF305" s="12">
        <f>IF(CH304&lt;1,0,CF293)</f>
        <v>0</v>
      </c>
      <c r="CG305" s="12">
        <f>IF(CH304&lt;1,0,(CD305+CE305+CF305)-CC305)</f>
        <v>2448.9751733221228</v>
      </c>
      <c r="CH305" s="12">
        <f>IF(CH304-CG305&lt;1,0,CH304-CG305)</f>
        <v>262037.84729861678</v>
      </c>
    </row>
    <row r="306" spans="1:86" x14ac:dyDescent="0.25">
      <c r="A306" s="11" t="str">
        <f>IF(I305&lt;1,"",A305+1)</f>
        <v/>
      </c>
      <c r="B306" s="10" t="str">
        <f>IF(I305&lt;1,"",$E$7)</f>
        <v/>
      </c>
      <c r="C306" s="8">
        <f>IF(I305&lt;1,0,(I305*(B306*30)/360))</f>
        <v>0</v>
      </c>
      <c r="D306" s="9">
        <f>IF(I305 &gt; 1, IF(I305-D305&lt;1,(I305+C306),$E$9), 0)</f>
        <v>0</v>
      </c>
      <c r="E306" s="8">
        <f>IF(D306&lt;I305,IF(I305&lt;1,"",$E$12),IF(D306&lt;E305,0,D306-(I305+C306)))</f>
        <v>0</v>
      </c>
      <c r="F306" s="8"/>
      <c r="G306" s="8">
        <f>IF(G294 &gt; 1, IF(I305&lt;$E$13,(I305-D306+C306),G294), 0)</f>
        <v>0</v>
      </c>
      <c r="H306" s="8">
        <f>IF(I305&lt;1,0,IF((D306+E306+G306)-C306&gt;=(I305),(I305),(D306+E306+G306)-C306))</f>
        <v>0</v>
      </c>
      <c r="I306" s="8">
        <f>IF(I305-H306&lt;1,0,I305-H306)</f>
        <v>0</v>
      </c>
      <c r="J306" s="8"/>
      <c r="N306" s="5"/>
      <c r="AB306" s="2" t="s">
        <v>0</v>
      </c>
      <c r="CA306" s="1">
        <f>SUM(CA305+1)</f>
        <v>278</v>
      </c>
      <c r="CB306" s="14">
        <f>IF(CH305&lt;1,"",$CE$7)</f>
        <v>7.0000000000000007E-2</v>
      </c>
      <c r="CC306" s="12">
        <f>IF(CH305&lt;1,"",(CH305*(CB306*30)/360))</f>
        <v>1528.5541092419312</v>
      </c>
      <c r="CD306" s="13">
        <f>IF(CH305&lt;1,"",$CE$9)</f>
        <v>3991.8149710750995</v>
      </c>
      <c r="CE306" s="12">
        <f>IF(CH305&lt;1,"",$CE$12)</f>
        <v>0</v>
      </c>
      <c r="CF306" s="12">
        <f>IF(CH305&lt;1,0,CF294)</f>
        <v>0</v>
      </c>
      <c r="CG306" s="12">
        <f>IF(CH305&lt;1,0,(CD306+CE306+CF306)-CC306)</f>
        <v>2463.2608618331683</v>
      </c>
      <c r="CH306" s="12">
        <f>IF(CH305-CG306&lt;1,0,CH305-CG306)</f>
        <v>259574.5864367836</v>
      </c>
    </row>
    <row r="307" spans="1:86" x14ac:dyDescent="0.25">
      <c r="A307" s="11" t="str">
        <f>IF(I306&lt;1,"",A306+1)</f>
        <v/>
      </c>
      <c r="B307" s="10" t="str">
        <f>IF(I306&lt;1,"",$E$7)</f>
        <v/>
      </c>
      <c r="C307" s="8">
        <f>IF(I306&lt;1,0,(I306*(B307*30)/360))</f>
        <v>0</v>
      </c>
      <c r="D307" s="9">
        <f>IF(I306 &gt; 1, IF(I306-D306&lt;1,(I306+C307),$E$9), 0)</f>
        <v>0</v>
      </c>
      <c r="E307" s="8">
        <f>IF(D307&lt;I306,IF(I306&lt;1,"",$E$12),IF(D307&lt;E306,0,D307-(I306+C307)))</f>
        <v>0</v>
      </c>
      <c r="F307" s="8"/>
      <c r="G307" s="8">
        <f>IF(G295 &gt; 1, IF(I306&lt;$E$13,(I306-D307+C307),G295), 0)</f>
        <v>0</v>
      </c>
      <c r="H307" s="8">
        <f>IF(I306&lt;1,0,IF((D307+E307+G307)-C307&gt;=(I306),(I306),(D307+E307+G307)-C307))</f>
        <v>0</v>
      </c>
      <c r="I307" s="8">
        <f>IF(I306-H307&lt;1,0,I306-H307)</f>
        <v>0</v>
      </c>
      <c r="J307" s="8"/>
      <c r="N307" s="5"/>
      <c r="AB307" s="2" t="s">
        <v>0</v>
      </c>
      <c r="CA307" s="1">
        <f>SUM(CA306+1)</f>
        <v>279</v>
      </c>
      <c r="CB307" s="14">
        <f>IF(CH306&lt;1,"",$CE$7)</f>
        <v>7.0000000000000007E-2</v>
      </c>
      <c r="CC307" s="12">
        <f>IF(CH306&lt;1,"",(CH306*(CB307*30)/360))</f>
        <v>1514.1850875479042</v>
      </c>
      <c r="CD307" s="13">
        <f>IF(CH306&lt;1,"",$CE$9)</f>
        <v>3991.8149710750995</v>
      </c>
      <c r="CE307" s="12">
        <f>IF(CH306&lt;1,"",$CE$12)</f>
        <v>0</v>
      </c>
      <c r="CF307" s="12">
        <f>IF(CH306&lt;1,0,CF295)</f>
        <v>0</v>
      </c>
      <c r="CG307" s="12">
        <f>IF(CH306&lt;1,0,(CD307+CE307+CF307)-CC307)</f>
        <v>2477.6298835271955</v>
      </c>
      <c r="CH307" s="12">
        <f>IF(CH306-CG307&lt;1,0,CH306-CG307)</f>
        <v>257096.9565532564</v>
      </c>
    </row>
    <row r="308" spans="1:86" x14ac:dyDescent="0.25">
      <c r="A308" s="11" t="str">
        <f>IF(I307&lt;1,"",A307+1)</f>
        <v/>
      </c>
      <c r="B308" s="10" t="str">
        <f>IF(I307&lt;1,"",$E$7)</f>
        <v/>
      </c>
      <c r="C308" s="8">
        <f>IF(I307&lt;1,0,(I307*(B308*30)/360))</f>
        <v>0</v>
      </c>
      <c r="D308" s="9">
        <f>IF(I307 &gt; 1, IF(I307-D307&lt;1,(I307+C308),$E$9), 0)</f>
        <v>0</v>
      </c>
      <c r="E308" s="8">
        <f>IF(D308&lt;I307,IF(I307&lt;1,"",$E$12),IF(D308&lt;E307,0,D308-(I307+C308)))</f>
        <v>0</v>
      </c>
      <c r="F308" s="8"/>
      <c r="G308" s="8">
        <f>IF(G296 &gt; 1, IF(I307&lt;$E$13,(I307-D308+C308),G296), 0)</f>
        <v>0</v>
      </c>
      <c r="H308" s="8">
        <f>IF(I307&lt;1,0,IF((D308+E308+G308)-C308&gt;=(I307),(I307),(D308+E308+G308)-C308))</f>
        <v>0</v>
      </c>
      <c r="I308" s="8">
        <f>IF(I307-H308&lt;1,0,I307-H308)</f>
        <v>0</v>
      </c>
      <c r="J308" s="8"/>
      <c r="N308" s="5"/>
      <c r="AB308" s="2" t="s">
        <v>0</v>
      </c>
      <c r="CA308" s="1">
        <f>SUM(CA307+1)</f>
        <v>280</v>
      </c>
      <c r="CB308" s="14">
        <f>IF(CH307&lt;1,"",$CE$7)</f>
        <v>7.0000000000000007E-2</v>
      </c>
      <c r="CC308" s="12">
        <f>IF(CH307&lt;1,"",(CH307*(CB308*30)/360))</f>
        <v>1499.7322465606626</v>
      </c>
      <c r="CD308" s="13">
        <f>IF(CH307&lt;1,"",$CE$9)</f>
        <v>3991.8149710750995</v>
      </c>
      <c r="CE308" s="12">
        <f>IF(CH307&lt;1,"",$CE$12)</f>
        <v>0</v>
      </c>
      <c r="CF308" s="12">
        <f>IF(CH307&lt;1,0,CF296)</f>
        <v>0</v>
      </c>
      <c r="CG308" s="12">
        <f>IF(CH307&lt;1,0,(CD308+CE308+CF308)-CC308)</f>
        <v>2492.0827245144369</v>
      </c>
      <c r="CH308" s="12">
        <f>IF(CH307-CG308&lt;1,0,CH307-CG308)</f>
        <v>254604.87382874195</v>
      </c>
    </row>
    <row r="309" spans="1:86" x14ac:dyDescent="0.25">
      <c r="A309" s="11" t="str">
        <f>IF(I308&lt;1,"",A308+1)</f>
        <v/>
      </c>
      <c r="B309" s="10" t="str">
        <f>IF(I308&lt;1,"",$E$7)</f>
        <v/>
      </c>
      <c r="C309" s="8">
        <f>IF(I308&lt;1,0,(I308*(B309*30)/360))</f>
        <v>0</v>
      </c>
      <c r="D309" s="9">
        <f>IF(I308 &gt; 1, IF(I308-D308&lt;1,(I308+C309),$E$9), 0)</f>
        <v>0</v>
      </c>
      <c r="E309" s="8">
        <f>IF(D309&lt;I308,IF(I308&lt;1,"",$E$12),IF(D309&lt;E308,0,D309-(I308+C309)))</f>
        <v>0</v>
      </c>
      <c r="F309" s="8"/>
      <c r="G309" s="8">
        <f>IF(G297 &gt; 1, IF(I308&lt;$E$13,(I308-D309+C309),G297), 0)</f>
        <v>0</v>
      </c>
      <c r="H309" s="8">
        <f>IF(I308&lt;1,0,IF((D309+E309+G309)-C309&gt;=(I308),(I308),(D309+E309+G309)-C309))</f>
        <v>0</v>
      </c>
      <c r="I309" s="8">
        <f>IF(I308-H309&lt;1,0,I308-H309)</f>
        <v>0</v>
      </c>
      <c r="J309" s="8"/>
      <c r="N309" s="5"/>
      <c r="AB309" s="2" t="s">
        <v>0</v>
      </c>
      <c r="CA309" s="1">
        <f>SUM(CA308+1)</f>
        <v>281</v>
      </c>
      <c r="CB309" s="14">
        <f>IF(CH308&lt;1,"",$CE$7)</f>
        <v>7.0000000000000007E-2</v>
      </c>
      <c r="CC309" s="12">
        <f>IF(CH308&lt;1,"",(CH308*(CB309*30)/360))</f>
        <v>1485.1950973343282</v>
      </c>
      <c r="CD309" s="13">
        <f>IF(CH308&lt;1,"",$CE$9)</f>
        <v>3991.8149710750995</v>
      </c>
      <c r="CE309" s="12">
        <f>IF(CH308&lt;1,"",$CE$12)</f>
        <v>0</v>
      </c>
      <c r="CF309" s="12">
        <f>IF(CH308&lt;1,0,CF297)</f>
        <v>0</v>
      </c>
      <c r="CG309" s="12">
        <f>IF(CH308&lt;1,0,(CD309+CE309+CF309)-CC309)</f>
        <v>2506.6198737407713</v>
      </c>
      <c r="CH309" s="12">
        <f>IF(CH308-CG309&lt;1,0,CH308-CG309)</f>
        <v>252098.25395500119</v>
      </c>
    </row>
    <row r="310" spans="1:86" x14ac:dyDescent="0.25">
      <c r="A310" s="11" t="str">
        <f>IF(I309&lt;1,"",A309+1)</f>
        <v/>
      </c>
      <c r="B310" s="10" t="str">
        <f>IF(I309&lt;1,"",$E$7)</f>
        <v/>
      </c>
      <c r="C310" s="8">
        <f>IF(I309&lt;1,0,(I309*(B310*30)/360))</f>
        <v>0</v>
      </c>
      <c r="D310" s="9">
        <f>IF(I309 &gt; 1, IF(I309-D309&lt;1,(I309+C310),$E$9), 0)</f>
        <v>0</v>
      </c>
      <c r="E310" s="8">
        <f>IF(D310&lt;I309,IF(I309&lt;1,"",$E$12),IF(D310&lt;E309,0,D310-(I309+C310)))</f>
        <v>0</v>
      </c>
      <c r="F310" s="8"/>
      <c r="G310" s="8">
        <f>IF(G298 &gt; 1, IF(I309&lt;$E$13,(I309-D310+C310),G298), 0)</f>
        <v>0</v>
      </c>
      <c r="H310" s="8">
        <f>IF(I309&lt;1,0,IF((D310+E310+G310)-C310&gt;=(I309),(I309),(D310+E310+G310)-C310))</f>
        <v>0</v>
      </c>
      <c r="I310" s="8">
        <f>IF(I309-H310&lt;1,0,I309-H310)</f>
        <v>0</v>
      </c>
      <c r="J310" s="8"/>
      <c r="N310" s="5" t="s">
        <v>0</v>
      </c>
      <c r="AB310" s="2" t="s">
        <v>0</v>
      </c>
      <c r="CA310" s="1">
        <f>SUM(CA309+1)</f>
        <v>282</v>
      </c>
      <c r="CB310" s="14">
        <f>IF(CH309&lt;1,"",$CE$7)</f>
        <v>7.0000000000000007E-2</v>
      </c>
      <c r="CC310" s="12">
        <f>IF(CH309&lt;1,"",(CH309*(CB310*30)/360))</f>
        <v>1470.5731480708405</v>
      </c>
      <c r="CD310" s="13">
        <f>IF(CH309&lt;1,"",$CE$9)</f>
        <v>3991.8149710750995</v>
      </c>
      <c r="CE310" s="12">
        <f>IF(CH309&lt;1,"",$CE$12)</f>
        <v>0</v>
      </c>
      <c r="CF310" s="12">
        <f>IF(CH309&lt;1,0,CF298)</f>
        <v>0</v>
      </c>
      <c r="CG310" s="12">
        <f>IF(CH309&lt;1,0,(CD310+CE310+CF310)-CC310)</f>
        <v>2521.241823004259</v>
      </c>
      <c r="CH310" s="12">
        <f>IF(CH309-CG310&lt;1,0,CH309-CG310)</f>
        <v>249577.01213199692</v>
      </c>
    </row>
    <row r="311" spans="1:86" x14ac:dyDescent="0.25">
      <c r="A311" s="11" t="str">
        <f>IF(I310&lt;1,"",A310+1)</f>
        <v/>
      </c>
      <c r="B311" s="10" t="str">
        <f>IF(I310&lt;1,"",$E$7)</f>
        <v/>
      </c>
      <c r="C311" s="8">
        <f>IF(I310&lt;1,0,(I310*(B311*30)/360))</f>
        <v>0</v>
      </c>
      <c r="D311" s="9">
        <f>IF(I310 &gt; 1, IF(I310-D310&lt;1,(I310+C311),$E$9), 0)</f>
        <v>0</v>
      </c>
      <c r="E311" s="8">
        <f>IF(D311&lt;I310,IF(I310&lt;1,"",$E$12),IF(D311&lt;E310,0,D311-(I310+C311)))</f>
        <v>0</v>
      </c>
      <c r="F311" s="8"/>
      <c r="G311" s="8">
        <f>IF(G299 &gt; 1, IF(I310&lt;$E$13,(I310-D311+C311),G299), 0)</f>
        <v>0</v>
      </c>
      <c r="H311" s="8">
        <f>IF(I310&lt;1,0,IF((D311+E311+G311)-C311&gt;=(I310),(I310),(D311+E311+G311)-C311))</f>
        <v>0</v>
      </c>
      <c r="I311" s="8">
        <f>IF(I310-H311&lt;1,0,I310-H311)</f>
        <v>0</v>
      </c>
      <c r="J311" s="8"/>
      <c r="N311" s="5"/>
      <c r="AB311" s="2" t="s">
        <v>0</v>
      </c>
      <c r="CA311" s="1">
        <f>SUM(CA310+1)</f>
        <v>283</v>
      </c>
      <c r="CB311" s="14">
        <f>IF(CH310&lt;1,"",$CE$7)</f>
        <v>7.0000000000000007E-2</v>
      </c>
      <c r="CC311" s="12">
        <f>IF(CH310&lt;1,"",(CH310*(CB311*30)/360))</f>
        <v>1455.8659041033154</v>
      </c>
      <c r="CD311" s="13">
        <f>IF(CH310&lt;1,"",$CE$9)</f>
        <v>3991.8149710750995</v>
      </c>
      <c r="CE311" s="12">
        <f>IF(CH310&lt;1,"",$CE$12)</f>
        <v>0</v>
      </c>
      <c r="CF311" s="12">
        <f>IF(CH310&lt;1,0,CF299)</f>
        <v>0</v>
      </c>
      <c r="CG311" s="12">
        <f>IF(CH310&lt;1,0,(CD311+CE311+CF311)-CC311)</f>
        <v>2535.9490669717843</v>
      </c>
      <c r="CH311" s="12">
        <f>IF(CH310-CG311&lt;1,0,CH310-CG311)</f>
        <v>247041.06306502514</v>
      </c>
    </row>
    <row r="312" spans="1:86" x14ac:dyDescent="0.25">
      <c r="A312" s="11" t="str">
        <f>IF(I311&lt;1,"",A311+1)</f>
        <v/>
      </c>
      <c r="B312" s="10" t="str">
        <f>IF(I311&lt;1,"",$E$7)</f>
        <v/>
      </c>
      <c r="C312" s="8">
        <f>IF(I311&lt;1,0,(I311*(B312*30)/360))</f>
        <v>0</v>
      </c>
      <c r="D312" s="9">
        <f>IF(I311 &gt; 1, IF(I311-D311&lt;1,(I311+C312),$E$9), 0)</f>
        <v>0</v>
      </c>
      <c r="E312" s="8">
        <f>IF(D312&lt;I311,IF(I311&lt;1,"",$E$12),IF(D312&lt;E311,0,D312-(I311+C312)))</f>
        <v>0</v>
      </c>
      <c r="F312" s="8"/>
      <c r="G312" s="8">
        <f>IF(G300 &gt; 1, IF(I311&lt;$E$13,(I311-D312+C312),G300), 0)</f>
        <v>0</v>
      </c>
      <c r="H312" s="8">
        <f>IF(I311&lt;1,0,IF((D312+E312+G312)-C312&gt;=(I311),(I311),(D312+E312+G312)-C312))</f>
        <v>0</v>
      </c>
      <c r="I312" s="8">
        <f>IF(I311-H312&lt;1,0,I311-H312)</f>
        <v>0</v>
      </c>
      <c r="J312" s="8"/>
      <c r="N312" s="5"/>
      <c r="AB312" s="2" t="s">
        <v>0</v>
      </c>
      <c r="CA312" s="1">
        <f>SUM(CA311+1)</f>
        <v>284</v>
      </c>
      <c r="CB312" s="14">
        <f>IF(CH311&lt;1,"",$CE$7)</f>
        <v>7.0000000000000007E-2</v>
      </c>
      <c r="CC312" s="12">
        <f>IF(CH311&lt;1,"",(CH311*(CB312*30)/360))</f>
        <v>1441.0728678793134</v>
      </c>
      <c r="CD312" s="13">
        <f>IF(CH311&lt;1,"",$CE$9)</f>
        <v>3991.8149710750995</v>
      </c>
      <c r="CE312" s="12">
        <f>IF(CH311&lt;1,"",$CE$12)</f>
        <v>0</v>
      </c>
      <c r="CF312" s="12">
        <f>IF(CH311&lt;1,0,CF300)</f>
        <v>0</v>
      </c>
      <c r="CG312" s="12">
        <f>IF(CH311&lt;1,0,(CD312+CE312+CF312)-CC312)</f>
        <v>2550.7421031957861</v>
      </c>
      <c r="CH312" s="12">
        <f>IF(CH311-CG312&lt;1,0,CH311-CG312)</f>
        <v>244490.32096182936</v>
      </c>
    </row>
    <row r="313" spans="1:86" x14ac:dyDescent="0.25">
      <c r="A313" s="11" t="str">
        <f>IF(I312&lt;1,"",A312+1)</f>
        <v/>
      </c>
      <c r="B313" s="10" t="str">
        <f>IF(I312&lt;1,"",$E$7)</f>
        <v/>
      </c>
      <c r="C313" s="8">
        <f>IF(I312&lt;1,0,(I312*(B313*30)/360))</f>
        <v>0</v>
      </c>
      <c r="D313" s="9">
        <f>IF(I312 &gt; 1, IF(I312-D312&lt;1,(I312+C313),$E$9), 0)</f>
        <v>0</v>
      </c>
      <c r="E313" s="8">
        <f>IF(D313&lt;I312,IF(I312&lt;1,"",$E$12),IF(D313&lt;E312,0,D313-(I312+C313)))</f>
        <v>0</v>
      </c>
      <c r="F313" s="8"/>
      <c r="G313" s="8">
        <f>IF(G301 &gt; 1, IF(I312&lt;$E$13,(I312-D313+C313),G301), 0)</f>
        <v>0</v>
      </c>
      <c r="H313" s="8">
        <f>IF(I312&lt;1,0,IF((D313+E313+G313)-C313&gt;=(I312),(I312),(D313+E313+G313)-C313))</f>
        <v>0</v>
      </c>
      <c r="I313" s="8">
        <f>IF(I312-H313&lt;1,0,I312-H313)</f>
        <v>0</v>
      </c>
      <c r="J313" s="8"/>
      <c r="N313" s="5"/>
      <c r="AB313" s="2" t="s">
        <v>0</v>
      </c>
      <c r="CA313" s="1">
        <f>SUM(CA312+1)</f>
        <v>285</v>
      </c>
      <c r="CB313" s="14">
        <f>IF(CH312&lt;1,"",$CE$7)</f>
        <v>7.0000000000000007E-2</v>
      </c>
      <c r="CC313" s="12">
        <f>IF(CH312&lt;1,"",(CH312*(CB313*30)/360))</f>
        <v>1426.1935389440048</v>
      </c>
      <c r="CD313" s="13">
        <f>IF(CH312&lt;1,"",$CE$9)</f>
        <v>3991.8149710750995</v>
      </c>
      <c r="CE313" s="12">
        <f>IF(CH312&lt;1,"",$CE$12)</f>
        <v>0</v>
      </c>
      <c r="CF313" s="12">
        <f>IF(CH312&lt;1,0,CF301)</f>
        <v>0</v>
      </c>
      <c r="CG313" s="12">
        <f>IF(CH312&lt;1,0,(CD313+CE313+CF313)-CC313)</f>
        <v>2565.6214321310945</v>
      </c>
      <c r="CH313" s="12">
        <f>IF(CH312-CG313&lt;1,0,CH312-CG313)</f>
        <v>241924.69952969826</v>
      </c>
    </row>
    <row r="314" spans="1:86" x14ac:dyDescent="0.25">
      <c r="A314" s="11" t="str">
        <f>IF(I313&lt;1,"",A313+1)</f>
        <v/>
      </c>
      <c r="B314" s="10" t="str">
        <f>IF(I313&lt;1,"",$E$7)</f>
        <v/>
      </c>
      <c r="C314" s="8">
        <f>IF(I313&lt;1,0,(I313*(B314*30)/360))</f>
        <v>0</v>
      </c>
      <c r="D314" s="9">
        <f>IF(I313 &gt; 1, IF(I313-D313&lt;1,(I313+C314),$E$9), 0)</f>
        <v>0</v>
      </c>
      <c r="E314" s="8">
        <f>IF(D314&lt;I313,IF(I313&lt;1,"",$E$12),IF(D314&lt;E313,0,D314-(I313+C314)))</f>
        <v>0</v>
      </c>
      <c r="F314" s="8"/>
      <c r="G314" s="8">
        <f>IF(G302 &gt; 1, IF(I313&lt;$E$13,(I313-D314+C314),G302), 0)</f>
        <v>0</v>
      </c>
      <c r="H314" s="8">
        <f>IF(I313&lt;1,0,IF((D314+E314+G314)-C314&gt;=(I313),(I313),(D314+E314+G314)-C314))</f>
        <v>0</v>
      </c>
      <c r="I314" s="8">
        <f>IF(I313-H314&lt;1,0,I313-H314)</f>
        <v>0</v>
      </c>
      <c r="J314" s="8"/>
      <c r="N314" s="5"/>
      <c r="AB314" s="2" t="s">
        <v>0</v>
      </c>
      <c r="CA314" s="1">
        <f>SUM(CA313+1)</f>
        <v>286</v>
      </c>
      <c r="CB314" s="14">
        <f>IF(CH313&lt;1,"",$CE$7)</f>
        <v>7.0000000000000007E-2</v>
      </c>
      <c r="CC314" s="12">
        <f>IF(CH313&lt;1,"",(CH313*(CB314*30)/360))</f>
        <v>1411.22741392324</v>
      </c>
      <c r="CD314" s="13">
        <f>IF(CH313&lt;1,"",$CE$9)</f>
        <v>3991.8149710750995</v>
      </c>
      <c r="CE314" s="12">
        <f>IF(CH313&lt;1,"",$CE$12)</f>
        <v>0</v>
      </c>
      <c r="CF314" s="12">
        <f>IF(CH313&lt;1,0,CF302)</f>
        <v>0</v>
      </c>
      <c r="CG314" s="12">
        <f>IF(CH313&lt;1,0,(CD314+CE314+CF314)-CC314)</f>
        <v>2580.5875571518595</v>
      </c>
      <c r="CH314" s="12">
        <f>IF(CH313-CG314&lt;1,0,CH313-CG314)</f>
        <v>239344.11197254641</v>
      </c>
    </row>
    <row r="315" spans="1:86" x14ac:dyDescent="0.25">
      <c r="A315" s="11" t="str">
        <f>IF(I314&lt;1,"",A314+1)</f>
        <v/>
      </c>
      <c r="B315" s="10" t="str">
        <f>IF(I314&lt;1,"",$E$7)</f>
        <v/>
      </c>
      <c r="C315" s="8">
        <f>IF(I314&lt;1,0,(I314*(B315*30)/360))</f>
        <v>0</v>
      </c>
      <c r="D315" s="9">
        <f>IF(I314 &gt; 1, IF(I314-D314&lt;1,(I314+C315),$E$9), 0)</f>
        <v>0</v>
      </c>
      <c r="E315" s="8">
        <f>IF(D315&lt;I314,IF(I314&lt;1,"",$E$12),IF(D315&lt;E314,0,D315-(I314+C315)))</f>
        <v>0</v>
      </c>
      <c r="F315" s="8"/>
      <c r="G315" s="8">
        <f>IF(G303 &gt; 1, IF(I314&lt;$E$13,(I314-D315+C315),G303), 0)</f>
        <v>0</v>
      </c>
      <c r="H315" s="8">
        <f>IF(I314&lt;1,0,IF((D315+E315+G315)-C315&gt;=(I314),(I314),(D315+E315+G315)-C315))</f>
        <v>0</v>
      </c>
      <c r="I315" s="8">
        <f>IF(I314-H315&lt;1,0,I314-H315)</f>
        <v>0</v>
      </c>
      <c r="J315" s="8"/>
      <c r="N315" s="5"/>
      <c r="AB315" s="2" t="s">
        <v>0</v>
      </c>
      <c r="CA315" s="1">
        <f>SUM(CA314+1)</f>
        <v>287</v>
      </c>
      <c r="CB315" s="14">
        <f>IF(CH314&lt;1,"",$CE$7)</f>
        <v>7.0000000000000007E-2</v>
      </c>
      <c r="CC315" s="12">
        <f>IF(CH314&lt;1,"",(CH314*(CB315*30)/360))</f>
        <v>1396.1739865065208</v>
      </c>
      <c r="CD315" s="13">
        <f>IF(CH314&lt;1,"",$CE$9)</f>
        <v>3991.8149710750995</v>
      </c>
      <c r="CE315" s="12">
        <f>IF(CH314&lt;1,"",$CE$12)</f>
        <v>0</v>
      </c>
      <c r="CF315" s="12">
        <f>IF(CH314&lt;1,0,CF303)</f>
        <v>0</v>
      </c>
      <c r="CG315" s="12">
        <f>IF(CH314&lt;1,0,(CD315+CE315+CF315)-CC315)</f>
        <v>2595.6409845685785</v>
      </c>
      <c r="CH315" s="12">
        <f>IF(CH314-CG315&lt;1,0,CH314-CG315)</f>
        <v>236748.47098797784</v>
      </c>
    </row>
    <row r="316" spans="1:86" x14ac:dyDescent="0.25">
      <c r="A316" s="11" t="str">
        <f>IF(I315&lt;1,"",A315+1)</f>
        <v/>
      </c>
      <c r="B316" s="10" t="str">
        <f>IF(I315&lt;1,"",$E$7)</f>
        <v/>
      </c>
      <c r="C316" s="8">
        <f>IF(I315&lt;1,0,(I315*(B316*30)/360))</f>
        <v>0</v>
      </c>
      <c r="D316" s="9">
        <f>IF(I315 &gt; 1, IF(I315-D315&lt;1,(I315+C316),$E$9), 0)</f>
        <v>0</v>
      </c>
      <c r="E316" s="8">
        <f>IF(D316&lt;I315,IF(I315&lt;1,"",$E$12),IF(D316&lt;E315,0,D316-(I315+C316)))</f>
        <v>0</v>
      </c>
      <c r="F316" s="8"/>
      <c r="G316" s="8">
        <f>IF(G304 &gt; 1, IF(I315&lt;$E$13,(I315-D316+C316),G304), 0)</f>
        <v>0</v>
      </c>
      <c r="H316" s="8">
        <f>IF(I315&lt;1,0,IF((D316+E316+G316)-C316&gt;=(I315),(I315),(D316+E316+G316)-C316))</f>
        <v>0</v>
      </c>
      <c r="I316" s="8">
        <f>IF(I315-H316&lt;1,0,I315-H316)</f>
        <v>0</v>
      </c>
      <c r="J316" s="8"/>
      <c r="N316" s="5"/>
      <c r="AB316" s="2" t="s">
        <v>0</v>
      </c>
      <c r="CA316" s="1">
        <f>SUM(CA315+1)</f>
        <v>288</v>
      </c>
      <c r="CB316" s="14">
        <f>IF(CH315&lt;1,"",$CE$7)</f>
        <v>7.0000000000000007E-2</v>
      </c>
      <c r="CC316" s="12">
        <f>IF(CH315&lt;1,"",(CH315*(CB316*30)/360))</f>
        <v>1381.0327474298708</v>
      </c>
      <c r="CD316" s="13">
        <f>IF(CH315&lt;1,"",$CE$9)</f>
        <v>3991.8149710750995</v>
      </c>
      <c r="CE316" s="12">
        <f>IF(CH315&lt;1,"",$CE$12)</f>
        <v>0</v>
      </c>
      <c r="CF316" s="12">
        <f>IF(CH315&lt;1,0,CF304)</f>
        <v>0</v>
      </c>
      <c r="CG316" s="12">
        <f>IF(CH315&lt;1,0,(CD316+CE316+CF316)-CC316)</f>
        <v>2610.7822236452284</v>
      </c>
      <c r="CH316" s="12">
        <f>IF(CH315-CG316&lt;1,0,CH315-CG316)</f>
        <v>234137.68876433262</v>
      </c>
    </row>
    <row r="317" spans="1:86" x14ac:dyDescent="0.25">
      <c r="A317" s="11" t="str">
        <f>IF(I316&lt;1,"",A316+1)</f>
        <v/>
      </c>
      <c r="B317" s="10" t="str">
        <f>IF(I316&lt;1,"",$E$7)</f>
        <v/>
      </c>
      <c r="C317" s="8">
        <f>IF(I316&lt;1,0,(I316*(B317*30)/360))</f>
        <v>0</v>
      </c>
      <c r="D317" s="9">
        <f>IF(I316 &gt; 1, IF(I316-D316&lt;1,(I316+C317),$E$9), 0)</f>
        <v>0</v>
      </c>
      <c r="E317" s="8">
        <f>IF(D317&lt;I316,IF(I316&lt;1,"",$E$12),IF(D317&lt;E316,0,D317-(I316+C317)))</f>
        <v>0</v>
      </c>
      <c r="F317" s="8"/>
      <c r="G317" s="8">
        <f>IF(G305 &gt; 1, IF(I316&lt;$E$13,(I316-D317+C317),G305), 0)</f>
        <v>0</v>
      </c>
      <c r="H317" s="8">
        <f>IF(I316&lt;1,0,IF((D317+E317+G317)-C317&gt;=(I316),(I316),(D317+E317+G317)-C317))</f>
        <v>0</v>
      </c>
      <c r="I317" s="8">
        <f>IF(I316-H317&lt;1,0,I316-H317)</f>
        <v>0</v>
      </c>
      <c r="J317" s="8"/>
      <c r="N317" s="5"/>
      <c r="AB317" s="2" t="s">
        <v>0</v>
      </c>
      <c r="CA317" s="1">
        <f>SUM(CA316+1)</f>
        <v>289</v>
      </c>
      <c r="CB317" s="14">
        <f>IF(CH316&lt;1,"",$CE$7)</f>
        <v>7.0000000000000007E-2</v>
      </c>
      <c r="CC317" s="12">
        <f>IF(CH316&lt;1,"",(CH316*(CB317*30)/360))</f>
        <v>1365.8031844586069</v>
      </c>
      <c r="CD317" s="13">
        <f>IF(CH316&lt;1,"",$CE$9)</f>
        <v>3991.8149710750995</v>
      </c>
      <c r="CE317" s="12">
        <f>IF(CH316&lt;1,"",$CE$12)</f>
        <v>0</v>
      </c>
      <c r="CF317" s="12">
        <f>IF(CH316&lt;1,0,CF305)</f>
        <v>0</v>
      </c>
      <c r="CG317" s="12">
        <f>IF(CH316&lt;1,0,(CD317+CE317+CF317)-CC317)</f>
        <v>2626.0117866164928</v>
      </c>
      <c r="CH317" s="12">
        <f>IF(CH316-CG317&lt;1,0,CH316-CG317)</f>
        <v>231511.67697771612</v>
      </c>
    </row>
    <row r="318" spans="1:86" x14ac:dyDescent="0.25">
      <c r="A318" s="11" t="str">
        <f>IF(I317&lt;1,"",A317+1)</f>
        <v/>
      </c>
      <c r="B318" s="10" t="str">
        <f>IF(I317&lt;1,"",$E$7)</f>
        <v/>
      </c>
      <c r="C318" s="8">
        <f>IF(I317&lt;1,0,(I317*(B318*30)/360))</f>
        <v>0</v>
      </c>
      <c r="D318" s="9">
        <f>IF(I317 &gt; 1, IF(I317-D317&lt;1,(I317+C318),$E$9), 0)</f>
        <v>0</v>
      </c>
      <c r="E318" s="8">
        <f>IF(D318&lt;I317,IF(I317&lt;1,"",$E$12),IF(D318&lt;E317,0,D318-(I317+C318)))</f>
        <v>0</v>
      </c>
      <c r="F318" s="8"/>
      <c r="G318" s="8">
        <f>IF(G306 &gt; 1, IF(I317&lt;$E$13,(I317-D318+C318),G306), 0)</f>
        <v>0</v>
      </c>
      <c r="H318" s="8">
        <f>IF(I317&lt;1,0,IF((D318+E318+G318)-C318&gt;=(I317),(I317),(D318+E318+G318)-C318))</f>
        <v>0</v>
      </c>
      <c r="I318" s="8">
        <f>IF(I317-H318&lt;1,0,I317-H318)</f>
        <v>0</v>
      </c>
      <c r="J318" s="8"/>
      <c r="N318" s="5"/>
      <c r="AB318" s="2" t="s">
        <v>0</v>
      </c>
      <c r="CA318" s="1">
        <f>SUM(CA317+1)</f>
        <v>290</v>
      </c>
      <c r="CB318" s="14">
        <f>IF(CH317&lt;1,"",$CE$7)</f>
        <v>7.0000000000000007E-2</v>
      </c>
      <c r="CC318" s="12">
        <f>IF(CH317&lt;1,"",(CH317*(CB318*30)/360))</f>
        <v>1350.4847823700109</v>
      </c>
      <c r="CD318" s="13">
        <f>IF(CH317&lt;1,"",$CE$9)</f>
        <v>3991.8149710750995</v>
      </c>
      <c r="CE318" s="12">
        <f>IF(CH317&lt;1,"",$CE$12)</f>
        <v>0</v>
      </c>
      <c r="CF318" s="12">
        <f>IF(CH317&lt;1,0,CF306)</f>
        <v>0</v>
      </c>
      <c r="CG318" s="12">
        <f>IF(CH317&lt;1,0,(CD318+CE318+CF318)-CC318)</f>
        <v>2641.3301887050884</v>
      </c>
      <c r="CH318" s="12">
        <f>IF(CH317-CG318&lt;1,0,CH317-CG318)</f>
        <v>228870.34678901103</v>
      </c>
    </row>
    <row r="319" spans="1:86" x14ac:dyDescent="0.25">
      <c r="A319" s="11" t="str">
        <f>IF(I318&lt;1,"",A318+1)</f>
        <v/>
      </c>
      <c r="B319" s="10" t="str">
        <f>IF(I318&lt;1,"",$E$7)</f>
        <v/>
      </c>
      <c r="C319" s="8">
        <f>IF(I318&lt;1,0,(I318*(B319*30)/360))</f>
        <v>0</v>
      </c>
      <c r="D319" s="9">
        <f>IF(I318 &gt; 1, IF(I318-D318&lt;1,(I318+C319),$E$9), 0)</f>
        <v>0</v>
      </c>
      <c r="E319" s="8">
        <f>IF(D319&lt;I318,IF(I318&lt;1,"",$E$12),IF(D319&lt;E318,0,D319-(I318+C319)))</f>
        <v>0</v>
      </c>
      <c r="F319" s="8"/>
      <c r="G319" s="8">
        <f>IF(G307 &gt; 1, IF(I318&lt;$E$13,(I318-D319+C319),G307), 0)</f>
        <v>0</v>
      </c>
      <c r="H319" s="8">
        <f>IF(I318&lt;1,0,IF((D319+E319+G319)-C319&gt;=(I318),(I318),(D319+E319+G319)-C319))</f>
        <v>0</v>
      </c>
      <c r="I319" s="8">
        <f>IF(I318-H319&lt;1,0,I318-H319)</f>
        <v>0</v>
      </c>
      <c r="J319" s="8"/>
      <c r="N319" s="5"/>
      <c r="AB319" s="2" t="s">
        <v>0</v>
      </c>
      <c r="CA319" s="1">
        <f>SUM(CA318+1)</f>
        <v>291</v>
      </c>
      <c r="CB319" s="14">
        <f>IF(CH318&lt;1,"",$CE$7)</f>
        <v>7.0000000000000007E-2</v>
      </c>
      <c r="CC319" s="12">
        <f>IF(CH318&lt;1,"",(CH318*(CB319*30)/360))</f>
        <v>1335.0770229358977</v>
      </c>
      <c r="CD319" s="13">
        <f>IF(CH318&lt;1,"",$CE$9)</f>
        <v>3991.8149710750995</v>
      </c>
      <c r="CE319" s="12">
        <f>IF(CH318&lt;1,"",$CE$12)</f>
        <v>0</v>
      </c>
      <c r="CF319" s="12">
        <f>IF(CH318&lt;1,0,CF307)</f>
        <v>0</v>
      </c>
      <c r="CG319" s="12">
        <f>IF(CH318&lt;1,0,(CD319+CE319+CF319)-CC319)</f>
        <v>2656.7379481392018</v>
      </c>
      <c r="CH319" s="12">
        <f>IF(CH318-CG319&lt;1,0,CH318-CG319)</f>
        <v>226213.60884087184</v>
      </c>
    </row>
    <row r="320" spans="1:86" x14ac:dyDescent="0.25">
      <c r="A320" s="11" t="str">
        <f>IF(I319&lt;1,"",A319+1)</f>
        <v/>
      </c>
      <c r="B320" s="10" t="str">
        <f>IF(I319&lt;1,"",$E$7)</f>
        <v/>
      </c>
      <c r="C320" s="8">
        <f>IF(I319&lt;1,0,(I319*(B320*30)/360))</f>
        <v>0</v>
      </c>
      <c r="D320" s="9">
        <f>IF(I319 &gt; 1, IF(I319-D319&lt;1,(I319+C320),$E$9), 0)</f>
        <v>0</v>
      </c>
      <c r="E320" s="8">
        <f>IF(D320&lt;I319,IF(I319&lt;1,"",$E$12),IF(D320&lt;E319,0,D320-(I319+C320)))</f>
        <v>0</v>
      </c>
      <c r="F320" s="8"/>
      <c r="G320" s="8">
        <f>IF(G308 &gt; 1, IF(I319&lt;$E$13,(I319-D320+C320),G308), 0)</f>
        <v>0</v>
      </c>
      <c r="H320" s="8">
        <f>IF(I319&lt;1,0,IF((D320+E320+G320)-C320&gt;=(I319),(I319),(D320+E320+G320)-C320))</f>
        <v>0</v>
      </c>
      <c r="I320" s="8">
        <f>IF(I319-H320&lt;1,0,I319-H320)</f>
        <v>0</v>
      </c>
      <c r="J320" s="8"/>
      <c r="N320" s="5"/>
      <c r="AB320" s="2" t="s">
        <v>0</v>
      </c>
      <c r="CA320" s="1">
        <f>SUM(CA319+1)</f>
        <v>292</v>
      </c>
      <c r="CB320" s="14">
        <f>IF(CH319&lt;1,"",$CE$7)</f>
        <v>7.0000000000000007E-2</v>
      </c>
      <c r="CC320" s="12">
        <f>IF(CH319&lt;1,"",(CH319*(CB320*30)/360))</f>
        <v>1319.5793849050858</v>
      </c>
      <c r="CD320" s="13">
        <f>IF(CH319&lt;1,"",$CE$9)</f>
        <v>3991.8149710750995</v>
      </c>
      <c r="CE320" s="12">
        <f>IF(CH319&lt;1,"",$CE$12)</f>
        <v>0</v>
      </c>
      <c r="CF320" s="12">
        <f>IF(CH319&lt;1,0,CF308)</f>
        <v>0</v>
      </c>
      <c r="CG320" s="12">
        <f>IF(CH319&lt;1,0,(CD320+CE320+CF320)-CC320)</f>
        <v>2672.2355861700134</v>
      </c>
      <c r="CH320" s="12">
        <f>IF(CH319-CG320&lt;1,0,CH319-CG320)</f>
        <v>223541.37325470182</v>
      </c>
    </row>
    <row r="321" spans="1:86" x14ac:dyDescent="0.25">
      <c r="A321" s="11" t="str">
        <f>IF(I320&lt;1,"",A320+1)</f>
        <v/>
      </c>
      <c r="B321" s="10" t="str">
        <f>IF(I320&lt;1,"",$E$7)</f>
        <v/>
      </c>
      <c r="C321" s="8">
        <f>IF(I320&lt;1,0,(I320*(B321*30)/360))</f>
        <v>0</v>
      </c>
      <c r="D321" s="9">
        <f>IF(I320 &gt; 1, IF(I320-D320&lt;1,(I320+C321),$E$9), 0)</f>
        <v>0</v>
      </c>
      <c r="E321" s="8">
        <f>IF(D321&lt;I320,IF(I320&lt;1,"",$E$12),IF(D321&lt;E320,0,D321-(I320+C321)))</f>
        <v>0</v>
      </c>
      <c r="F321" s="8"/>
      <c r="G321" s="8">
        <f>IF(G309 &gt; 1, IF(I320&lt;$E$13,(I320-D321+C321),G309), 0)</f>
        <v>0</v>
      </c>
      <c r="H321" s="8">
        <f>IF(I320&lt;1,0,IF((D321+E321+G321)-C321&gt;=(I320),(I320),(D321+E321+G321)-C321))</f>
        <v>0</v>
      </c>
      <c r="I321" s="8">
        <f>IF(I320-H321&lt;1,0,I320-H321)</f>
        <v>0</v>
      </c>
      <c r="J321" s="8"/>
      <c r="N321" s="5"/>
      <c r="AB321" s="2" t="s">
        <v>0</v>
      </c>
      <c r="CA321" s="1">
        <f>SUM(CA320+1)</f>
        <v>293</v>
      </c>
      <c r="CB321" s="14">
        <f>IF(CH320&lt;1,"",$CE$7)</f>
        <v>7.0000000000000007E-2</v>
      </c>
      <c r="CC321" s="12">
        <f>IF(CH320&lt;1,"",(CH320*(CB321*30)/360))</f>
        <v>1303.9913439857608</v>
      </c>
      <c r="CD321" s="13">
        <f>IF(CH320&lt;1,"",$CE$9)</f>
        <v>3991.8149710750995</v>
      </c>
      <c r="CE321" s="12">
        <f>IF(CH320&lt;1,"",$CE$12)</f>
        <v>0</v>
      </c>
      <c r="CF321" s="12">
        <f>IF(CH320&lt;1,0,CF309)</f>
        <v>0</v>
      </c>
      <c r="CG321" s="12">
        <f>IF(CH320&lt;1,0,(CD321+CE321+CF321)-CC321)</f>
        <v>2687.8236270893385</v>
      </c>
      <c r="CH321" s="12">
        <f>IF(CH320-CG321&lt;1,0,CH320-CG321)</f>
        <v>220853.54962761249</v>
      </c>
    </row>
    <row r="322" spans="1:86" x14ac:dyDescent="0.25">
      <c r="A322" s="11" t="str">
        <f>IF(I321&lt;1,"",A321+1)</f>
        <v/>
      </c>
      <c r="B322" s="10" t="str">
        <f>IF(I321&lt;1,"",$E$7)</f>
        <v/>
      </c>
      <c r="C322" s="8">
        <f>IF(I321&lt;1,0,(I321*(B322*30)/360))</f>
        <v>0</v>
      </c>
      <c r="D322" s="9">
        <f>IF(I321 &gt; 1, IF(I321-D321&lt;1,(I321+C322),$E$9), 0)</f>
        <v>0</v>
      </c>
      <c r="E322" s="8">
        <f>IF(D322&lt;I321,IF(I321&lt;1,"",$E$12),IF(D322&lt;E321,0,D322-(I321+C322)))</f>
        <v>0</v>
      </c>
      <c r="F322" s="8"/>
      <c r="G322" s="8">
        <f>IF(G310 &gt; 1, IF(I321&lt;$E$13,(I321-D322+C322),G310), 0)</f>
        <v>0</v>
      </c>
      <c r="H322" s="8">
        <f>IF(I321&lt;1,0,IF((D322+E322+G322)-C322&gt;=(I321),(I321),(D322+E322+G322)-C322))</f>
        <v>0</v>
      </c>
      <c r="I322" s="8">
        <f>IF(I321-H322&lt;1,0,I321-H322)</f>
        <v>0</v>
      </c>
      <c r="J322" s="8"/>
      <c r="N322" s="5" t="s">
        <v>0</v>
      </c>
      <c r="AB322" s="2" t="s">
        <v>0</v>
      </c>
      <c r="CA322" s="1">
        <f>SUM(CA321+1)</f>
        <v>294</v>
      </c>
      <c r="CB322" s="14">
        <f>IF(CH321&lt;1,"",$CE$7)</f>
        <v>7.0000000000000007E-2</v>
      </c>
      <c r="CC322" s="12">
        <f>IF(CH321&lt;1,"",(CH321*(CB322*30)/360))</f>
        <v>1288.3123728277396</v>
      </c>
      <c r="CD322" s="13">
        <f>IF(CH321&lt;1,"",$CE$9)</f>
        <v>3991.8149710750995</v>
      </c>
      <c r="CE322" s="12">
        <f>IF(CH321&lt;1,"",$CE$12)</f>
        <v>0</v>
      </c>
      <c r="CF322" s="12">
        <f>IF(CH321&lt;1,0,CF310)</f>
        <v>0</v>
      </c>
      <c r="CG322" s="12">
        <f>IF(CH321&lt;1,0,(CD322+CE322+CF322)-CC322)</f>
        <v>2703.5025982473599</v>
      </c>
      <c r="CH322" s="12">
        <f>IF(CH321-CG322&lt;1,0,CH321-CG322)</f>
        <v>218150.04702936515</v>
      </c>
    </row>
    <row r="323" spans="1:86" x14ac:dyDescent="0.25">
      <c r="A323" s="11" t="str">
        <f>IF(I322&lt;1,"",A322+1)</f>
        <v/>
      </c>
      <c r="B323" s="10" t="str">
        <f>IF(I322&lt;1,"",$E$7)</f>
        <v/>
      </c>
      <c r="C323" s="8">
        <f>IF(I322&lt;1,0,(I322*(B323*30)/360))</f>
        <v>0</v>
      </c>
      <c r="D323" s="9">
        <f>IF(I322 &gt; 1, IF(I322-D322&lt;1,(I322+C323),$E$9), 0)</f>
        <v>0</v>
      </c>
      <c r="E323" s="8">
        <f>IF(D323&lt;I322,IF(I322&lt;1,"",$E$12),IF(D323&lt;E322,0,D323-(I322+C323)))</f>
        <v>0</v>
      </c>
      <c r="F323" s="8"/>
      <c r="G323" s="8">
        <f>IF(G311 &gt; 1, IF(I322&lt;$E$13,(I322-D323+C323),G311), 0)</f>
        <v>0</v>
      </c>
      <c r="H323" s="8">
        <f>IF(I322&lt;1,0,IF((D323+E323+G323)-C323&gt;=(I322),(I322),(D323+E323+G323)-C323))</f>
        <v>0</v>
      </c>
      <c r="I323" s="8">
        <f>IF(I322-H323&lt;1,0,I322-H323)</f>
        <v>0</v>
      </c>
      <c r="J323" s="8"/>
      <c r="N323" s="5"/>
      <c r="AB323" s="2" t="s">
        <v>0</v>
      </c>
      <c r="CA323" s="1">
        <f>SUM(CA322+1)</f>
        <v>295</v>
      </c>
      <c r="CB323" s="14">
        <f>IF(CH322&lt;1,"",$CE$7)</f>
        <v>7.0000000000000007E-2</v>
      </c>
      <c r="CC323" s="12">
        <f>IF(CH322&lt;1,"",(CH322*(CB323*30)/360))</f>
        <v>1272.54194100463</v>
      </c>
      <c r="CD323" s="13">
        <f>IF(CH322&lt;1,"",$CE$9)</f>
        <v>3991.8149710750995</v>
      </c>
      <c r="CE323" s="12">
        <f>IF(CH322&lt;1,"",$CE$12)</f>
        <v>0</v>
      </c>
      <c r="CF323" s="12">
        <f>IF(CH322&lt;1,0,CF311)</f>
        <v>0</v>
      </c>
      <c r="CG323" s="12">
        <f>IF(CH322&lt;1,0,(CD323+CE323+CF323)-CC323)</f>
        <v>2719.2730300704698</v>
      </c>
      <c r="CH323" s="12">
        <f>IF(CH322-CG323&lt;1,0,CH322-CG323)</f>
        <v>215430.77399929467</v>
      </c>
    </row>
    <row r="324" spans="1:86" x14ac:dyDescent="0.25">
      <c r="A324" s="11" t="str">
        <f>IF(I323&lt;1,"",A323+1)</f>
        <v/>
      </c>
      <c r="B324" s="10" t="str">
        <f>IF(I323&lt;1,"",$E$7)</f>
        <v/>
      </c>
      <c r="C324" s="8">
        <f>IF(I323&lt;1,0,(I323*(B324*30)/360))</f>
        <v>0</v>
      </c>
      <c r="D324" s="9">
        <f>IF(I323 &gt; 1, IF(I323-D323&lt;1,(I323+C324),$E$9), 0)</f>
        <v>0</v>
      </c>
      <c r="E324" s="8">
        <f>IF(D324&lt;I323,IF(I323&lt;1,"",$E$12),IF(D324&lt;E323,0,D324-(I323+C324)))</f>
        <v>0</v>
      </c>
      <c r="F324" s="8"/>
      <c r="G324" s="8">
        <f>IF(G312 &gt; 1, IF(I323&lt;$E$13,(I323-D324+C324),G312), 0)</f>
        <v>0</v>
      </c>
      <c r="H324" s="8">
        <f>IF(I323&lt;1,0,IF((D324+E324+G324)-C324&gt;=(I323),(I323),(D324+E324+G324)-C324))</f>
        <v>0</v>
      </c>
      <c r="I324" s="8">
        <f>IF(I323-H324&lt;1,0,I323-H324)</f>
        <v>0</v>
      </c>
      <c r="J324" s="8"/>
      <c r="N324" s="5"/>
      <c r="AB324" s="2" t="s">
        <v>0</v>
      </c>
      <c r="CA324" s="1">
        <f>SUM(CA323+1)</f>
        <v>296</v>
      </c>
      <c r="CB324" s="14">
        <f>IF(CH323&lt;1,"",$CE$7)</f>
        <v>7.0000000000000007E-2</v>
      </c>
      <c r="CC324" s="12">
        <f>IF(CH323&lt;1,"",(CH323*(CB324*30)/360))</f>
        <v>1256.6795149958855</v>
      </c>
      <c r="CD324" s="13">
        <f>IF(CH323&lt;1,"",$CE$9)</f>
        <v>3991.8149710750995</v>
      </c>
      <c r="CE324" s="12">
        <f>IF(CH323&lt;1,"",$CE$12)</f>
        <v>0</v>
      </c>
      <c r="CF324" s="12">
        <f>IF(CH323&lt;1,0,CF312)</f>
        <v>0</v>
      </c>
      <c r="CG324" s="12">
        <f>IF(CH323&lt;1,0,(CD324+CE324+CF324)-CC324)</f>
        <v>2735.1354560792142</v>
      </c>
      <c r="CH324" s="12">
        <f>IF(CH323-CG324&lt;1,0,CH323-CG324)</f>
        <v>212695.63854321546</v>
      </c>
    </row>
    <row r="325" spans="1:86" x14ac:dyDescent="0.25">
      <c r="A325" s="11" t="str">
        <f>IF(I324&lt;1,"",A324+1)</f>
        <v/>
      </c>
      <c r="B325" s="10" t="str">
        <f>IF(I324&lt;1,"",$E$7)</f>
        <v/>
      </c>
      <c r="C325" s="8">
        <f>IF(I324&lt;1,0,(I324*(B325*30)/360))</f>
        <v>0</v>
      </c>
      <c r="D325" s="9">
        <f>IF(I324 &gt; 1, IF(I324-D324&lt;1,(I324+C325),$E$9), 0)</f>
        <v>0</v>
      </c>
      <c r="E325" s="8">
        <f>IF(D325&lt;I324,IF(I324&lt;1,"",$E$12),IF(D325&lt;E324,0,D325-(I324+C325)))</f>
        <v>0</v>
      </c>
      <c r="F325" s="8"/>
      <c r="G325" s="8">
        <f>IF(G313 &gt; 1, IF(I324&lt;$E$13,(I324-D325+C325),G313), 0)</f>
        <v>0</v>
      </c>
      <c r="H325" s="8">
        <f>IF(I324&lt;1,0,IF((D325+E325+G325)-C325&gt;=(I324),(I324),(D325+E325+G325)-C325))</f>
        <v>0</v>
      </c>
      <c r="I325" s="8">
        <f>IF(I324-H325&lt;1,0,I324-H325)</f>
        <v>0</v>
      </c>
      <c r="J325" s="8"/>
      <c r="N325" s="5"/>
      <c r="AB325" s="2" t="s">
        <v>0</v>
      </c>
      <c r="CA325" s="1">
        <f>SUM(CA324+1)</f>
        <v>297</v>
      </c>
      <c r="CB325" s="14">
        <f>IF(CH324&lt;1,"",$CE$7)</f>
        <v>7.0000000000000007E-2</v>
      </c>
      <c r="CC325" s="12">
        <f>IF(CH324&lt;1,"",(CH324*(CB325*30)/360))</f>
        <v>1240.7245581687569</v>
      </c>
      <c r="CD325" s="13">
        <f>IF(CH324&lt;1,"",$CE$9)</f>
        <v>3991.8149710750995</v>
      </c>
      <c r="CE325" s="12">
        <f>IF(CH324&lt;1,"",$CE$12)</f>
        <v>0</v>
      </c>
      <c r="CF325" s="12">
        <f>IF(CH324&lt;1,0,CF313)</f>
        <v>0</v>
      </c>
      <c r="CG325" s="12">
        <f>IF(CH324&lt;1,0,(CD325+CE325+CF325)-CC325)</f>
        <v>2751.0904129063429</v>
      </c>
      <c r="CH325" s="12">
        <f>IF(CH324-CG325&lt;1,0,CH324-CG325)</f>
        <v>209944.54813030912</v>
      </c>
    </row>
    <row r="326" spans="1:86" x14ac:dyDescent="0.25">
      <c r="A326" s="11" t="str">
        <f>IF(I325&lt;1,"",A325+1)</f>
        <v/>
      </c>
      <c r="B326" s="10" t="str">
        <f>IF(I325&lt;1,"",$E$7)</f>
        <v/>
      </c>
      <c r="C326" s="8">
        <f>IF(I325&lt;1,0,(I325*(B326*30)/360))</f>
        <v>0</v>
      </c>
      <c r="D326" s="9">
        <f>IF(I325 &gt; 1, IF(I325-D325&lt;1,(I325+C326),$E$9), 0)</f>
        <v>0</v>
      </c>
      <c r="E326" s="8">
        <f>IF(D326&lt;I325,IF(I325&lt;1,"",$E$12),IF(D326&lt;E325,0,D326-(I325+C326)))</f>
        <v>0</v>
      </c>
      <c r="F326" s="8"/>
      <c r="G326" s="8">
        <f>IF(G314 &gt; 1, IF(I325&lt;$E$13,(I325-D326+C326),G314), 0)</f>
        <v>0</v>
      </c>
      <c r="H326" s="8">
        <f>IF(I325&lt;1,0,IF((D326+E326+G326)-C326&gt;=(I325),(I325),(D326+E326+G326)-C326))</f>
        <v>0</v>
      </c>
      <c r="I326" s="8">
        <f>IF(I325-H326&lt;1,0,I325-H326)</f>
        <v>0</v>
      </c>
      <c r="J326" s="8"/>
      <c r="N326" s="5"/>
      <c r="AB326" s="2" t="s">
        <v>0</v>
      </c>
      <c r="CA326" s="1">
        <f>SUM(CA325+1)</f>
        <v>298</v>
      </c>
      <c r="CB326" s="14">
        <f>IF(CH325&lt;1,"",$CE$7)</f>
        <v>7.0000000000000007E-2</v>
      </c>
      <c r="CC326" s="12">
        <f>IF(CH325&lt;1,"",(CH325*(CB326*30)/360))</f>
        <v>1224.6765307601368</v>
      </c>
      <c r="CD326" s="13">
        <f>IF(CH325&lt;1,"",$CE$9)</f>
        <v>3991.8149710750995</v>
      </c>
      <c r="CE326" s="12">
        <f>IF(CH325&lt;1,"",$CE$12)</f>
        <v>0</v>
      </c>
      <c r="CF326" s="12">
        <f>IF(CH325&lt;1,0,CF314)</f>
        <v>0</v>
      </c>
      <c r="CG326" s="12">
        <f>IF(CH325&lt;1,0,(CD326+CE326+CF326)-CC326)</f>
        <v>2767.1384403149627</v>
      </c>
      <c r="CH326" s="12">
        <f>IF(CH325-CG326&lt;1,0,CH325-CG326)</f>
        <v>207177.40968999415</v>
      </c>
    </row>
    <row r="327" spans="1:86" x14ac:dyDescent="0.25">
      <c r="A327" s="11" t="str">
        <f>IF(I326&lt;1,"",A326+1)</f>
        <v/>
      </c>
      <c r="B327" s="10" t="str">
        <f>IF(I326&lt;1,"",$E$7)</f>
        <v/>
      </c>
      <c r="C327" s="8">
        <f>IF(I326&lt;1,0,(I326*(B327*30)/360))</f>
        <v>0</v>
      </c>
      <c r="D327" s="9">
        <f>IF(I326 &gt; 1, IF(I326-D326&lt;1,(I326+C327),$E$9), 0)</f>
        <v>0</v>
      </c>
      <c r="E327" s="8">
        <f>IF(D327&lt;I326,IF(I326&lt;1,"",$E$12),IF(D327&lt;E326,0,D327-(I326+C327)))</f>
        <v>0</v>
      </c>
      <c r="F327" s="8"/>
      <c r="G327" s="8">
        <f>IF(G315 &gt; 1, IF(I326&lt;$E$13,(I326-D327+C327),G315), 0)</f>
        <v>0</v>
      </c>
      <c r="H327" s="8">
        <f>IF(I326&lt;1,0,IF((D327+E327+G327)-C327&gt;=(I326),(I326),(D327+E327+G327)-C327))</f>
        <v>0</v>
      </c>
      <c r="I327" s="8">
        <f>IF(I326-H327&lt;1,0,I326-H327)</f>
        <v>0</v>
      </c>
      <c r="J327" s="8"/>
      <c r="N327" s="5"/>
      <c r="AB327" s="2" t="s">
        <v>0</v>
      </c>
      <c r="CA327" s="1">
        <f>SUM(CA326+1)</f>
        <v>299</v>
      </c>
      <c r="CB327" s="14">
        <f>IF(CH326&lt;1,"",$CE$7)</f>
        <v>7.0000000000000007E-2</v>
      </c>
      <c r="CC327" s="12">
        <f>IF(CH326&lt;1,"",(CH326*(CB327*30)/360))</f>
        <v>1208.5348898582993</v>
      </c>
      <c r="CD327" s="13">
        <f>IF(CH326&lt;1,"",$CE$9)</f>
        <v>3991.8149710750995</v>
      </c>
      <c r="CE327" s="12">
        <f>IF(CH326&lt;1,"",$CE$12)</f>
        <v>0</v>
      </c>
      <c r="CF327" s="12">
        <f>IF(CH326&lt;1,0,CF315)</f>
        <v>0</v>
      </c>
      <c r="CG327" s="12">
        <f>IF(CH326&lt;1,0,(CD327+CE327+CF327)-CC327)</f>
        <v>2783.2800812168002</v>
      </c>
      <c r="CH327" s="12">
        <f>IF(CH326-CG327&lt;1,0,CH326-CG327)</f>
        <v>204394.12960877735</v>
      </c>
    </row>
    <row r="328" spans="1:86" x14ac:dyDescent="0.25">
      <c r="A328" s="11" t="str">
        <f>IF(I327&lt;1,"",A327+1)</f>
        <v/>
      </c>
      <c r="B328" s="10" t="str">
        <f>IF(I327&lt;1,"",$E$7)</f>
        <v/>
      </c>
      <c r="C328" s="8">
        <f>IF(I327&lt;1,0,(I327*(B328*30)/360))</f>
        <v>0</v>
      </c>
      <c r="D328" s="9">
        <f>IF(I327 &gt; 1, IF(I327-D327&lt;1,(I327+C328),$E$9), 0)</f>
        <v>0</v>
      </c>
      <c r="E328" s="8">
        <f>IF(D328&lt;I327,IF(I327&lt;1,"",$E$12),IF(D328&lt;E327,0,D328-(I327+C328)))</f>
        <v>0</v>
      </c>
      <c r="F328" s="8"/>
      <c r="G328" s="8">
        <f>IF(G316 &gt; 1, IF(I327&lt;$E$13,(I327-D328+C328),G316), 0)</f>
        <v>0</v>
      </c>
      <c r="H328" s="8">
        <f>IF(I327&lt;1,0,IF((D328+E328+G328)-C328&gt;=(I327),(I327),(D328+E328+G328)-C328))</f>
        <v>0</v>
      </c>
      <c r="I328" s="8">
        <f>IF(I327-H328&lt;1,0,I327-H328)</f>
        <v>0</v>
      </c>
      <c r="J328" s="8"/>
      <c r="N328" s="5"/>
      <c r="AB328" s="2" t="s">
        <v>0</v>
      </c>
      <c r="CA328" s="1">
        <f>SUM(CA327+1)</f>
        <v>300</v>
      </c>
      <c r="CB328" s="14">
        <f>IF(CH327&lt;1,"",$CE$7)</f>
        <v>7.0000000000000007E-2</v>
      </c>
      <c r="CC328" s="12">
        <f>IF(CH327&lt;1,"",(CH327*(CB328*30)/360))</f>
        <v>1192.2990893845347</v>
      </c>
      <c r="CD328" s="13">
        <f>IF(CH327&lt;1,"",$CE$9)</f>
        <v>3991.8149710750995</v>
      </c>
      <c r="CE328" s="12">
        <f>IF(CH327&lt;1,"",$CE$12)</f>
        <v>0</v>
      </c>
      <c r="CF328" s="12">
        <f>IF(CH327&lt;1,0,CF316)</f>
        <v>0</v>
      </c>
      <c r="CG328" s="12">
        <f>IF(CH327&lt;1,0,(CD328+CE328+CF328)-CC328)</f>
        <v>2799.515881690565</v>
      </c>
      <c r="CH328" s="12">
        <f>IF(CH327-CG328&lt;1,0,CH327-CG328)</f>
        <v>201594.61372708678</v>
      </c>
    </row>
    <row r="329" spans="1:86" x14ac:dyDescent="0.25">
      <c r="A329" s="11" t="str">
        <f>IF(I328&lt;1,"",A328+1)</f>
        <v/>
      </c>
      <c r="B329" s="10" t="str">
        <f>IF(I328&lt;1,"",$E$7)</f>
        <v/>
      </c>
      <c r="C329" s="8">
        <f>IF(I328&lt;1,0,(I328*(B329*30)/360))</f>
        <v>0</v>
      </c>
      <c r="D329" s="9">
        <f>IF(I328 &gt; 1, IF(I328-D328&lt;1,(I328+C329),$E$9), 0)</f>
        <v>0</v>
      </c>
      <c r="E329" s="8">
        <f>IF(D329&lt;I328,IF(I328&lt;1,"",$E$12),IF(D329&lt;E328,0,D329-(I328+C329)))</f>
        <v>0</v>
      </c>
      <c r="F329" s="8"/>
      <c r="G329" s="8">
        <f>IF(G317 &gt; 1, IF(I328&lt;$E$13,(I328-D329+C329),G317), 0)</f>
        <v>0</v>
      </c>
      <c r="H329" s="8">
        <f>IF(I328&lt;1,0,IF((D329+E329+G329)-C329&gt;=(I328),(I328),(D329+E329+G329)-C329))</f>
        <v>0</v>
      </c>
      <c r="I329" s="8">
        <f>IF(I328-H329&lt;1,0,I328-H329)</f>
        <v>0</v>
      </c>
      <c r="J329" s="8"/>
      <c r="N329" s="5"/>
      <c r="AB329" s="2" t="s">
        <v>0</v>
      </c>
      <c r="CA329" s="1">
        <f>SUM(CA328+1)</f>
        <v>301</v>
      </c>
      <c r="CB329" s="14">
        <f>IF(CH328&lt;1,"",$CE$7)</f>
        <v>7.0000000000000007E-2</v>
      </c>
      <c r="CC329" s="12">
        <f>IF(CH328&lt;1,"",(CH328*(CB329*30)/360))</f>
        <v>1175.9685800746729</v>
      </c>
      <c r="CD329" s="13">
        <f>IF(CH328&lt;1,"",$CE$9)</f>
        <v>3991.8149710750995</v>
      </c>
      <c r="CE329" s="12">
        <f>IF(CH328&lt;1,"",$CE$12)</f>
        <v>0</v>
      </c>
      <c r="CF329" s="12">
        <f>IF(CH328&lt;1,0,CF317)</f>
        <v>0</v>
      </c>
      <c r="CG329" s="12">
        <f>IF(CH328&lt;1,0,(CD329+CE329+CF329)-CC329)</f>
        <v>2815.8463910004266</v>
      </c>
      <c r="CH329" s="12">
        <f>IF(CH328-CG329&lt;1,0,CH328-CG329)</f>
        <v>198778.76733608634</v>
      </c>
    </row>
    <row r="330" spans="1:86" x14ac:dyDescent="0.25">
      <c r="A330" s="11" t="str">
        <f>IF(I329&lt;1,"",A329+1)</f>
        <v/>
      </c>
      <c r="B330" s="10" t="str">
        <f>IF(I329&lt;1,"",$E$7)</f>
        <v/>
      </c>
      <c r="C330" s="8">
        <f>IF(I329&lt;1,0,(I329*(B330*30)/360))</f>
        <v>0</v>
      </c>
      <c r="D330" s="9">
        <f>IF(I329 &gt; 1, IF(I329-D329&lt;1,(I329+C330),$E$9), 0)</f>
        <v>0</v>
      </c>
      <c r="E330" s="8">
        <f>IF(D330&lt;I329,IF(I329&lt;1,"",$E$12),IF(D330&lt;E329,0,D330-(I329+C330)))</f>
        <v>0</v>
      </c>
      <c r="F330" s="8"/>
      <c r="G330" s="8">
        <f>IF(G318 &gt; 1, IF(I329&lt;$E$13,(I329-D330+C330),G318), 0)</f>
        <v>0</v>
      </c>
      <c r="H330" s="8">
        <f>IF(I329&lt;1,0,IF((D330+E330+G330)-C330&gt;=(I329),(I329),(D330+E330+G330)-C330))</f>
        <v>0</v>
      </c>
      <c r="I330" s="8">
        <f>IF(I329-H330&lt;1,0,I329-H330)</f>
        <v>0</v>
      </c>
      <c r="J330" s="8"/>
      <c r="N330" s="5"/>
      <c r="AB330" s="2" t="s">
        <v>0</v>
      </c>
      <c r="CA330" s="1">
        <f>SUM(CA329+1)</f>
        <v>302</v>
      </c>
      <c r="CB330" s="14">
        <f>IF(CH329&lt;1,"",$CE$7)</f>
        <v>7.0000000000000007E-2</v>
      </c>
      <c r="CC330" s="12">
        <f>IF(CH329&lt;1,"",(CH329*(CB330*30)/360))</f>
        <v>1159.5428094605038</v>
      </c>
      <c r="CD330" s="13">
        <f>IF(CH329&lt;1,"",$CE$9)</f>
        <v>3991.8149710750995</v>
      </c>
      <c r="CE330" s="12">
        <f>IF(CH329&lt;1,"",$CE$12)</f>
        <v>0</v>
      </c>
      <c r="CF330" s="12">
        <f>IF(CH329&lt;1,0,CF318)</f>
        <v>0</v>
      </c>
      <c r="CG330" s="12">
        <f>IF(CH329&lt;1,0,(CD330+CE330+CF330)-CC330)</f>
        <v>2832.2721616145955</v>
      </c>
      <c r="CH330" s="12">
        <f>IF(CH329-CG330&lt;1,0,CH329-CG330)</f>
        <v>195946.49517447175</v>
      </c>
    </row>
    <row r="331" spans="1:86" x14ac:dyDescent="0.25">
      <c r="A331" s="11" t="str">
        <f>IF(I330&lt;1,"",A330+1)</f>
        <v/>
      </c>
      <c r="B331" s="10" t="str">
        <f>IF(I330&lt;1,"",$E$7)</f>
        <v/>
      </c>
      <c r="C331" s="8">
        <f>IF(I330&lt;1,0,(I330*(B331*30)/360))</f>
        <v>0</v>
      </c>
      <c r="D331" s="9">
        <f>IF(I330 &gt; 1, IF(I330-D330&lt;1,(I330+C331),$E$9), 0)</f>
        <v>0</v>
      </c>
      <c r="E331" s="8">
        <f>IF(D331&lt;I330,IF(I330&lt;1,"",$E$12),IF(D331&lt;E330,0,D331-(I330+C331)))</f>
        <v>0</v>
      </c>
      <c r="F331" s="8"/>
      <c r="G331" s="8">
        <f>IF(G319 &gt; 1, IF(I330&lt;$E$13,(I330-D331+C331),G319), 0)</f>
        <v>0</v>
      </c>
      <c r="H331" s="8">
        <f>IF(I330&lt;1,0,IF((D331+E331+G331)-C331&gt;=(I330),(I330),(D331+E331+G331)-C331))</f>
        <v>0</v>
      </c>
      <c r="I331" s="8">
        <f>IF(I330-H331&lt;1,0,I330-H331)</f>
        <v>0</v>
      </c>
      <c r="J331" s="8"/>
      <c r="N331" s="5"/>
      <c r="AB331" s="2" t="s">
        <v>0</v>
      </c>
      <c r="CA331" s="1">
        <f>SUM(CA330+1)</f>
        <v>303</v>
      </c>
      <c r="CB331" s="14">
        <f>IF(CH330&lt;1,"",$CE$7)</f>
        <v>7.0000000000000007E-2</v>
      </c>
      <c r="CC331" s="12">
        <f>IF(CH330&lt;1,"",(CH330*(CB331*30)/360))</f>
        <v>1143.0212218510851</v>
      </c>
      <c r="CD331" s="13">
        <f>IF(CH330&lt;1,"",$CE$9)</f>
        <v>3991.8149710750995</v>
      </c>
      <c r="CE331" s="12">
        <f>IF(CH330&lt;1,"",$CE$12)</f>
        <v>0</v>
      </c>
      <c r="CF331" s="12">
        <f>IF(CH330&lt;1,0,CF319)</f>
        <v>0</v>
      </c>
      <c r="CG331" s="12">
        <f>IF(CH330&lt;1,0,(CD331+CE331+CF331)-CC331)</f>
        <v>2848.7937492240144</v>
      </c>
      <c r="CH331" s="12">
        <f>IF(CH330-CG331&lt;1,0,CH330-CG331)</f>
        <v>193097.70142524774</v>
      </c>
    </row>
    <row r="332" spans="1:86" x14ac:dyDescent="0.25">
      <c r="A332" s="11" t="str">
        <f>IF(I331&lt;1,"",A331+1)</f>
        <v/>
      </c>
      <c r="B332" s="10" t="str">
        <f>IF(I331&lt;1,"",$E$7)</f>
        <v/>
      </c>
      <c r="C332" s="8">
        <f>IF(I331&lt;1,0,(I331*(B332*30)/360))</f>
        <v>0</v>
      </c>
      <c r="D332" s="9">
        <f>IF(I331 &gt; 1, IF(I331-D331&lt;1,(I331+C332),$E$9), 0)</f>
        <v>0</v>
      </c>
      <c r="E332" s="8">
        <f>IF(D332&lt;I331,IF(I331&lt;1,"",$E$12),IF(D332&lt;E331,0,D332-(I331+C332)))</f>
        <v>0</v>
      </c>
      <c r="F332" s="8"/>
      <c r="G332" s="8">
        <f>IF(G320 &gt; 1, IF(I331&lt;$E$13,(I331-D332+C332),G320), 0)</f>
        <v>0</v>
      </c>
      <c r="H332" s="8">
        <f>IF(I331&lt;1,0,IF((D332+E332+G332)-C332&gt;=(I331),(I331),(D332+E332+G332)-C332))</f>
        <v>0</v>
      </c>
      <c r="I332" s="8">
        <f>IF(I331-H332&lt;1,0,I331-H332)</f>
        <v>0</v>
      </c>
      <c r="J332" s="8"/>
      <c r="N332" s="5"/>
      <c r="AB332" s="2" t="s">
        <v>0</v>
      </c>
      <c r="CA332" s="1">
        <f>SUM(CA331+1)</f>
        <v>304</v>
      </c>
      <c r="CB332" s="14">
        <f>IF(CH331&lt;1,"",$CE$7)</f>
        <v>7.0000000000000007E-2</v>
      </c>
      <c r="CC332" s="12">
        <f>IF(CH331&lt;1,"",(CH331*(CB332*30)/360))</f>
        <v>1126.4032583139451</v>
      </c>
      <c r="CD332" s="13">
        <f>IF(CH331&lt;1,"",$CE$9)</f>
        <v>3991.8149710750995</v>
      </c>
      <c r="CE332" s="12">
        <f>IF(CH331&lt;1,"",$CE$12)</f>
        <v>0</v>
      </c>
      <c r="CF332" s="12">
        <f>IF(CH331&lt;1,0,CF320)</f>
        <v>0</v>
      </c>
      <c r="CG332" s="12">
        <f>IF(CH331&lt;1,0,(CD332+CE332+CF332)-CC332)</f>
        <v>2865.4117127611544</v>
      </c>
      <c r="CH332" s="12">
        <f>IF(CH331-CG332&lt;1,0,CH331-CG332)</f>
        <v>190232.28971248658</v>
      </c>
    </row>
    <row r="333" spans="1:86" x14ac:dyDescent="0.25">
      <c r="A333" s="11" t="str">
        <f>IF(I332&lt;1,"",A332+1)</f>
        <v/>
      </c>
      <c r="B333" s="10" t="str">
        <f>IF(I332&lt;1,"",$E$7)</f>
        <v/>
      </c>
      <c r="C333" s="8">
        <f>IF(I332&lt;1,0,(I332*(B333*30)/360))</f>
        <v>0</v>
      </c>
      <c r="D333" s="9">
        <f>IF(I332 &gt; 1, IF(I332-D332&lt;1,(I332+C333),$E$9), 0)</f>
        <v>0</v>
      </c>
      <c r="E333" s="8">
        <f>IF(D333&lt;I332,IF(I332&lt;1,"",$E$12),IF(D333&lt;E332,0,D333-(I332+C333)))</f>
        <v>0</v>
      </c>
      <c r="F333" s="8"/>
      <c r="G333" s="8">
        <f>IF(G321 &gt; 1, IF(I332&lt;$E$13,(I332-D333+C333),G321), 0)</f>
        <v>0</v>
      </c>
      <c r="H333" s="8">
        <f>IF(I332&lt;1,0,IF((D333+E333+G333)-C333&gt;=(I332),(I332),(D333+E333+G333)-C333))</f>
        <v>0</v>
      </c>
      <c r="I333" s="8">
        <f>IF(I332-H333&lt;1,0,I332-H333)</f>
        <v>0</v>
      </c>
      <c r="J333" s="8"/>
      <c r="N333" s="5"/>
      <c r="AB333" s="2" t="s">
        <v>0</v>
      </c>
      <c r="CA333" s="1">
        <f>SUM(CA332+1)</f>
        <v>305</v>
      </c>
      <c r="CB333" s="14">
        <f>IF(CH332&lt;1,"",$CE$7)</f>
        <v>7.0000000000000007E-2</v>
      </c>
      <c r="CC333" s="12">
        <f>IF(CH332&lt;1,"",(CH332*(CB333*30)/360))</f>
        <v>1109.6883566561717</v>
      </c>
      <c r="CD333" s="13">
        <f>IF(CH332&lt;1,"",$CE$9)</f>
        <v>3991.8149710750995</v>
      </c>
      <c r="CE333" s="12">
        <f>IF(CH332&lt;1,"",$CE$12)</f>
        <v>0</v>
      </c>
      <c r="CF333" s="12">
        <f>IF(CH332&lt;1,0,CF321)</f>
        <v>0</v>
      </c>
      <c r="CG333" s="12">
        <f>IF(CH332&lt;1,0,(CD333+CE333+CF333)-CC333)</f>
        <v>2882.1266144189276</v>
      </c>
      <c r="CH333" s="12">
        <f>IF(CH332-CG333&lt;1,0,CH332-CG333)</f>
        <v>187350.16309806766</v>
      </c>
    </row>
    <row r="334" spans="1:86" x14ac:dyDescent="0.25">
      <c r="A334" s="11" t="str">
        <f>IF(I333&lt;1,"",A333+1)</f>
        <v/>
      </c>
      <c r="B334" s="10" t="str">
        <f>IF(I333&lt;1,"",$E$7)</f>
        <v/>
      </c>
      <c r="C334" s="8">
        <f>IF(I333&lt;1,0,(I333*(B334*30)/360))</f>
        <v>0</v>
      </c>
      <c r="D334" s="9">
        <f>IF(I333 &gt; 1, IF(I333-D333&lt;1,(I333+C334),$E$9), 0)</f>
        <v>0</v>
      </c>
      <c r="E334" s="8">
        <f>IF(D334&lt;I333,IF(I333&lt;1,"",$E$12),IF(D334&lt;E333,0,D334-(I333+C334)))</f>
        <v>0</v>
      </c>
      <c r="F334" s="8"/>
      <c r="G334" s="8">
        <f>IF(G322 &gt; 1, IF(I333&lt;$E$13,(I333-D334+C334),G322), 0)</f>
        <v>0</v>
      </c>
      <c r="H334" s="8">
        <f>IF(I333&lt;1,0,IF((D334+E334+G334)-C334&gt;=(I333),(I333),(D334+E334+G334)-C334))</f>
        <v>0</v>
      </c>
      <c r="I334" s="8">
        <f>IF(I333-H334&lt;1,0,I333-H334)</f>
        <v>0</v>
      </c>
      <c r="J334" s="8"/>
      <c r="N334" s="5">
        <v>25</v>
      </c>
      <c r="AB334" s="2" t="s">
        <v>0</v>
      </c>
      <c r="CA334" s="1">
        <f>SUM(CA333+1)</f>
        <v>306</v>
      </c>
      <c r="CB334" s="14">
        <f>IF(CH333&lt;1,"",$CE$7)</f>
        <v>7.0000000000000007E-2</v>
      </c>
      <c r="CC334" s="12">
        <f>IF(CH333&lt;1,"",(CH333*(CB334*30)/360))</f>
        <v>1092.8759514053947</v>
      </c>
      <c r="CD334" s="13">
        <f>IF(CH333&lt;1,"",$CE$9)</f>
        <v>3991.8149710750995</v>
      </c>
      <c r="CE334" s="12">
        <f>IF(CH333&lt;1,"",$CE$12)</f>
        <v>0</v>
      </c>
      <c r="CF334" s="12">
        <f>IF(CH333&lt;1,0,CF322)</f>
        <v>0</v>
      </c>
      <c r="CG334" s="12">
        <f>IF(CH333&lt;1,0,(CD334+CE334+CF334)-CC334)</f>
        <v>2898.939019669705</v>
      </c>
      <c r="CH334" s="12">
        <f>IF(CH333-CG334&lt;1,0,CH333-CG334)</f>
        <v>184451.22407839797</v>
      </c>
    </row>
    <row r="335" spans="1:86" x14ac:dyDescent="0.25">
      <c r="A335" s="11" t="str">
        <f>IF(I334&lt;1,"",A334+1)</f>
        <v/>
      </c>
      <c r="B335" s="10" t="str">
        <f>IF(I334&lt;1,"",$E$7)</f>
        <v/>
      </c>
      <c r="C335" s="8">
        <f>IF(I334&lt;1,0,(I334*(B335*30)/360))</f>
        <v>0</v>
      </c>
      <c r="D335" s="9">
        <f>IF(I334 &gt; 1, IF(I334-D334&lt;1,(I334+C335),$E$9), 0)</f>
        <v>0</v>
      </c>
      <c r="E335" s="8">
        <f>IF(D335&lt;I334,IF(I334&lt;1,"",$E$12),IF(D335&lt;E334,0,D335-(I334+C335)))</f>
        <v>0</v>
      </c>
      <c r="F335" s="8"/>
      <c r="G335" s="8">
        <f>IF(G323 &gt; 1, IF(I334&lt;$E$13,(I334-D335+C335),G323), 0)</f>
        <v>0</v>
      </c>
      <c r="H335" s="8">
        <f>IF(I334&lt;1,0,IF((D335+E335+G335)-C335&gt;=(I334),(I334),(D335+E335+G335)-C335))</f>
        <v>0</v>
      </c>
      <c r="I335" s="8">
        <f>IF(I334-H335&lt;1,0,I334-H335)</f>
        <v>0</v>
      </c>
      <c r="J335" s="8"/>
      <c r="N335" s="5"/>
      <c r="AB335" s="2" t="s">
        <v>0</v>
      </c>
      <c r="CA335" s="1">
        <f>SUM(CA334+1)</f>
        <v>307</v>
      </c>
      <c r="CB335" s="14">
        <f>IF(CH334&lt;1,"",$CE$7)</f>
        <v>7.0000000000000007E-2</v>
      </c>
      <c r="CC335" s="12">
        <f>IF(CH334&lt;1,"",(CH334*(CB335*30)/360))</f>
        <v>1075.9654737906549</v>
      </c>
      <c r="CD335" s="13">
        <f>IF(CH334&lt;1,"",$CE$9)</f>
        <v>3991.8149710750995</v>
      </c>
      <c r="CE335" s="12">
        <f>IF(CH334&lt;1,"",$CE$12)</f>
        <v>0</v>
      </c>
      <c r="CF335" s="12">
        <f>IF(CH334&lt;1,0,CF323)</f>
        <v>0</v>
      </c>
      <c r="CG335" s="12">
        <f>IF(CH334&lt;1,0,(CD335+CE335+CF335)-CC335)</f>
        <v>2915.8494972844446</v>
      </c>
      <c r="CH335" s="12">
        <f>IF(CH334-CG335&lt;1,0,CH334-CG335)</f>
        <v>181535.37458111352</v>
      </c>
    </row>
    <row r="336" spans="1:86" x14ac:dyDescent="0.25">
      <c r="A336" s="11" t="str">
        <f>IF(I335&lt;1,"",A335+1)</f>
        <v/>
      </c>
      <c r="B336" s="10" t="str">
        <f>IF(I335&lt;1,"",$E$7)</f>
        <v/>
      </c>
      <c r="C336" s="8">
        <f>IF(I335&lt;1,0,(I335*(B336*30)/360))</f>
        <v>0</v>
      </c>
      <c r="D336" s="9">
        <f>IF(I335 &gt; 1, IF(I335-D335&lt;1,(I335+C336),$E$9), 0)</f>
        <v>0</v>
      </c>
      <c r="E336" s="8">
        <f>IF(D336&lt;I335,IF(I335&lt;1,"",$E$12),IF(D336&lt;E335,0,D336-(I335+C336)))</f>
        <v>0</v>
      </c>
      <c r="F336" s="8"/>
      <c r="G336" s="8">
        <f>IF(G324 &gt; 1, IF(I335&lt;$E$13,(I335-D336+C336),G324), 0)</f>
        <v>0</v>
      </c>
      <c r="H336" s="8">
        <f>IF(I335&lt;1,0,IF((D336+E336+G336)-C336&gt;=(I335),(I335),(D336+E336+G336)-C336))</f>
        <v>0</v>
      </c>
      <c r="I336" s="8">
        <f>IF(I335-H336&lt;1,0,I335-H336)</f>
        <v>0</v>
      </c>
      <c r="J336" s="8"/>
      <c r="N336" s="5"/>
      <c r="AB336" s="2" t="s">
        <v>0</v>
      </c>
      <c r="CA336" s="1">
        <f>SUM(CA335+1)</f>
        <v>308</v>
      </c>
      <c r="CB336" s="14">
        <f>IF(CH335&lt;1,"",$CE$7)</f>
        <v>7.0000000000000007E-2</v>
      </c>
      <c r="CC336" s="12">
        <f>IF(CH335&lt;1,"",(CH335*(CB336*30)/360))</f>
        <v>1058.9563517231622</v>
      </c>
      <c r="CD336" s="13">
        <f>IF(CH335&lt;1,"",$CE$9)</f>
        <v>3991.8149710750995</v>
      </c>
      <c r="CE336" s="12">
        <f>IF(CH335&lt;1,"",$CE$12)</f>
        <v>0</v>
      </c>
      <c r="CF336" s="12">
        <f>IF(CH335&lt;1,0,CF324)</f>
        <v>0</v>
      </c>
      <c r="CG336" s="12">
        <f>IF(CH335&lt;1,0,(CD336+CE336+CF336)-CC336)</f>
        <v>2932.8586193519373</v>
      </c>
      <c r="CH336" s="12">
        <f>IF(CH335-CG336&lt;1,0,CH335-CG336)</f>
        <v>178602.51596176159</v>
      </c>
    </row>
    <row r="337" spans="1:86" x14ac:dyDescent="0.25">
      <c r="A337" s="11" t="str">
        <f>IF(I336&lt;1,"",A336+1)</f>
        <v/>
      </c>
      <c r="B337" s="10" t="str">
        <f>IF(I336&lt;1,"",$E$7)</f>
        <v/>
      </c>
      <c r="C337" s="8">
        <f>IF(I336&lt;1,0,(I336*(B337*30)/360))</f>
        <v>0</v>
      </c>
      <c r="D337" s="9">
        <f>IF(I336 &gt; 1, IF(I336-D336&lt;1,(I336+C337),$E$9), 0)</f>
        <v>0</v>
      </c>
      <c r="E337" s="8">
        <f>IF(D337&lt;I336,IF(I336&lt;1,"",$E$12),IF(D337&lt;E336,0,D337-(I336+C337)))</f>
        <v>0</v>
      </c>
      <c r="F337" s="8"/>
      <c r="G337" s="8">
        <f>IF(G325 &gt; 1, IF(I336&lt;$E$13,(I336-D337+C337),G325), 0)</f>
        <v>0</v>
      </c>
      <c r="H337" s="8">
        <f>IF(I336&lt;1,0,IF((D337+E337+G337)-C337&gt;=(I336),(I336),(D337+E337+G337)-C337))</f>
        <v>0</v>
      </c>
      <c r="I337" s="8">
        <f>IF(I336-H337&lt;1,0,I336-H337)</f>
        <v>0</v>
      </c>
      <c r="J337" s="8"/>
      <c r="N337" s="5"/>
      <c r="AB337" s="2" t="s">
        <v>0</v>
      </c>
      <c r="CA337" s="1">
        <f>SUM(CA336+1)</f>
        <v>309</v>
      </c>
      <c r="CB337" s="14">
        <f>IF(CH336&lt;1,"",$CE$7)</f>
        <v>7.0000000000000007E-2</v>
      </c>
      <c r="CC337" s="12">
        <f>IF(CH336&lt;1,"",(CH336*(CB337*30)/360))</f>
        <v>1041.8480097769427</v>
      </c>
      <c r="CD337" s="13">
        <f>IF(CH336&lt;1,"",$CE$9)</f>
        <v>3991.8149710750995</v>
      </c>
      <c r="CE337" s="12">
        <f>IF(CH336&lt;1,"",$CE$12)</f>
        <v>0</v>
      </c>
      <c r="CF337" s="12">
        <f>IF(CH336&lt;1,0,CF325)</f>
        <v>0</v>
      </c>
      <c r="CG337" s="12">
        <f>IF(CH336&lt;1,0,(CD337+CE337+CF337)-CC337)</f>
        <v>2949.966961298157</v>
      </c>
      <c r="CH337" s="12">
        <f>IF(CH336-CG337&lt;1,0,CH336-CG337)</f>
        <v>175652.54900046342</v>
      </c>
    </row>
    <row r="338" spans="1:86" x14ac:dyDescent="0.25">
      <c r="A338" s="11" t="str">
        <f>IF(I337&lt;1,"",A337+1)</f>
        <v/>
      </c>
      <c r="B338" s="10" t="str">
        <f>IF(I337&lt;1,"",$E$7)</f>
        <v/>
      </c>
      <c r="C338" s="8">
        <f>IF(I337&lt;1,0,(I337*(B338*30)/360))</f>
        <v>0</v>
      </c>
      <c r="D338" s="9">
        <f>IF(I337 &gt; 1, IF(I337-D337&lt;1,(I337+C338),$E$9), 0)</f>
        <v>0</v>
      </c>
      <c r="E338" s="8">
        <f>IF(D338&lt;I337,IF(I337&lt;1,"",$E$12),IF(D338&lt;E337,0,D338-(I337+C338)))</f>
        <v>0</v>
      </c>
      <c r="F338" s="8"/>
      <c r="G338" s="8">
        <f>IF(G326 &gt; 1, IF(I337&lt;$E$13,(I337-D338+C338),G326), 0)</f>
        <v>0</v>
      </c>
      <c r="H338" s="8">
        <f>IF(I337&lt;1,0,IF((D338+E338+G338)-C338&gt;=(I337),(I337),(D338+E338+G338)-C338))</f>
        <v>0</v>
      </c>
      <c r="I338" s="8">
        <f>IF(I337-H338&lt;1,0,I337-H338)</f>
        <v>0</v>
      </c>
      <c r="J338" s="8"/>
      <c r="N338" s="5"/>
      <c r="AB338" s="2" t="s">
        <v>0</v>
      </c>
      <c r="CA338" s="1">
        <f>SUM(CA337+1)</f>
        <v>310</v>
      </c>
      <c r="CB338" s="14">
        <f>IF(CH337&lt;1,"",$CE$7)</f>
        <v>7.0000000000000007E-2</v>
      </c>
      <c r="CC338" s="12">
        <f>IF(CH337&lt;1,"",(CH337*(CB338*30)/360))</f>
        <v>1024.6398691693698</v>
      </c>
      <c r="CD338" s="13">
        <f>IF(CH337&lt;1,"",$CE$9)</f>
        <v>3991.8149710750995</v>
      </c>
      <c r="CE338" s="12">
        <f>IF(CH337&lt;1,"",$CE$12)</f>
        <v>0</v>
      </c>
      <c r="CF338" s="12">
        <f>IF(CH337&lt;1,0,CF326)</f>
        <v>0</v>
      </c>
      <c r="CG338" s="12">
        <f>IF(CH337&lt;1,0,(CD338+CE338+CF338)-CC338)</f>
        <v>2967.1751019057297</v>
      </c>
      <c r="CH338" s="12">
        <f>IF(CH337-CG338&lt;1,0,CH337-CG338)</f>
        <v>172685.37389855768</v>
      </c>
    </row>
    <row r="339" spans="1:86" x14ac:dyDescent="0.25">
      <c r="A339" s="11" t="str">
        <f>IF(I338&lt;1,"",A338+1)</f>
        <v/>
      </c>
      <c r="B339" s="10" t="str">
        <f>IF(I338&lt;1,"",$E$7)</f>
        <v/>
      </c>
      <c r="C339" s="8">
        <f>IF(I338&lt;1,0,(I338*(B339*30)/360))</f>
        <v>0</v>
      </c>
      <c r="D339" s="9">
        <f>IF(I338 &gt; 1, IF(I338-D338&lt;1,(I338+C339),$E$9), 0)</f>
        <v>0</v>
      </c>
      <c r="E339" s="8">
        <f>IF(D339&lt;I338,IF(I338&lt;1,"",$E$12),IF(D339&lt;E338,0,D339-(I338+C339)))</f>
        <v>0</v>
      </c>
      <c r="F339" s="8"/>
      <c r="G339" s="8">
        <f>IF(G327 &gt; 1, IF(I338&lt;$E$13,(I338-D339+C339),G327), 0)</f>
        <v>0</v>
      </c>
      <c r="H339" s="8">
        <f>IF(I338&lt;1,0,IF((D339+E339+G339)-C339&gt;=(I338),(I338),(D339+E339+G339)-C339))</f>
        <v>0</v>
      </c>
      <c r="I339" s="8">
        <f>IF(I338-H339&lt;1,0,I338-H339)</f>
        <v>0</v>
      </c>
      <c r="J339" s="8"/>
      <c r="N339" s="5"/>
      <c r="AB339" s="2" t="s">
        <v>0</v>
      </c>
      <c r="CA339" s="1">
        <f>SUM(CA338+1)</f>
        <v>311</v>
      </c>
      <c r="CB339" s="14">
        <f>IF(CH338&lt;1,"",$CE$7)</f>
        <v>7.0000000000000007E-2</v>
      </c>
      <c r="CC339" s="12">
        <f>IF(CH338&lt;1,"",(CH338*(CB339*30)/360))</f>
        <v>1007.3313477415865</v>
      </c>
      <c r="CD339" s="13">
        <f>IF(CH338&lt;1,"",$CE$9)</f>
        <v>3991.8149710750995</v>
      </c>
      <c r="CE339" s="12">
        <f>IF(CH338&lt;1,"",$CE$12)</f>
        <v>0</v>
      </c>
      <c r="CF339" s="12">
        <f>IF(CH338&lt;1,0,CF327)</f>
        <v>0</v>
      </c>
      <c r="CG339" s="12">
        <f>IF(CH338&lt;1,0,(CD339+CE339+CF339)-CC339)</f>
        <v>2984.4836233335132</v>
      </c>
      <c r="CH339" s="12">
        <f>IF(CH338-CG339&lt;1,0,CH338-CG339)</f>
        <v>169700.89027522417</v>
      </c>
    </row>
    <row r="340" spans="1:86" x14ac:dyDescent="0.25">
      <c r="A340" s="11" t="str">
        <f>IF(I339&lt;1,"",A339+1)</f>
        <v/>
      </c>
      <c r="B340" s="10" t="str">
        <f>IF(I339&lt;1,"",$E$7)</f>
        <v/>
      </c>
      <c r="C340" s="8">
        <f>IF(I339&lt;1,0,(I339*(B340*30)/360))</f>
        <v>0</v>
      </c>
      <c r="D340" s="9">
        <f>IF(I339 &gt; 1, IF(I339-D339&lt;1,(I339+C340),$E$9), 0)</f>
        <v>0</v>
      </c>
      <c r="E340" s="8">
        <f>IF(D340&lt;I339,IF(I339&lt;1,"",$E$12),IF(D340&lt;E339,0,D340-(I339+C340)))</f>
        <v>0</v>
      </c>
      <c r="F340" s="8"/>
      <c r="G340" s="8">
        <f>IF(G328 &gt; 1, IF(I339&lt;$E$13,(I339-D340+C340),G328), 0)</f>
        <v>0</v>
      </c>
      <c r="H340" s="8">
        <f>IF(I339&lt;1,0,IF((D340+E340+G340)-C340&gt;=(I339),(I339),(D340+E340+G340)-C340))</f>
        <v>0</v>
      </c>
      <c r="I340" s="8">
        <f>IF(I339-H340&lt;1,0,I339-H340)</f>
        <v>0</v>
      </c>
      <c r="J340" s="8"/>
      <c r="N340" s="5"/>
      <c r="AB340" s="2" t="s">
        <v>0</v>
      </c>
      <c r="CA340" s="1">
        <f>SUM(CA339+1)</f>
        <v>312</v>
      </c>
      <c r="CB340" s="14">
        <f>IF(CH339&lt;1,"",$CE$7)</f>
        <v>7.0000000000000007E-2</v>
      </c>
      <c r="CC340" s="12">
        <f>IF(CH339&lt;1,"",(CH339*(CB340*30)/360))</f>
        <v>989.92185993880764</v>
      </c>
      <c r="CD340" s="13">
        <f>IF(CH339&lt;1,"",$CE$9)</f>
        <v>3991.8149710750995</v>
      </c>
      <c r="CE340" s="12">
        <f>IF(CH339&lt;1,"",$CE$12)</f>
        <v>0</v>
      </c>
      <c r="CF340" s="12">
        <f>IF(CH339&lt;1,0,CF328)</f>
        <v>0</v>
      </c>
      <c r="CG340" s="12">
        <f>IF(CH339&lt;1,0,(CD340+CE340+CF340)-CC340)</f>
        <v>3001.8931111362917</v>
      </c>
      <c r="CH340" s="12">
        <f>IF(CH339-CG340&lt;1,0,CH339-CG340)</f>
        <v>166698.99716408786</v>
      </c>
    </row>
    <row r="341" spans="1:86" x14ac:dyDescent="0.25">
      <c r="A341" s="11" t="str">
        <f>IF(I340&lt;1,"",A340+1)</f>
        <v/>
      </c>
      <c r="B341" s="10" t="str">
        <f>IF(I340&lt;1,"",$E$7)</f>
        <v/>
      </c>
      <c r="C341" s="8">
        <f>IF(I340&lt;1,0,(I340*(B341*30)/360))</f>
        <v>0</v>
      </c>
      <c r="D341" s="9">
        <f>IF(I340 &gt; 1, IF(I340-D340&lt;1,(I340+C341),$E$9), 0)</f>
        <v>0</v>
      </c>
      <c r="E341" s="8">
        <f>IF(D341&lt;I340,IF(I340&lt;1,"",$E$12),IF(D341&lt;E340,0,D341-(I340+C341)))</f>
        <v>0</v>
      </c>
      <c r="F341" s="8"/>
      <c r="G341" s="8">
        <f>IF(G329 &gt; 1, IF(I340&lt;$E$13,(I340-D341+C341),G329), 0)</f>
        <v>0</v>
      </c>
      <c r="H341" s="8">
        <f>IF(I340&lt;1,0,IF((D341+E341+G341)-C341&gt;=(I340),(I340),(D341+E341+G341)-C341))</f>
        <v>0</v>
      </c>
      <c r="I341" s="8">
        <f>IF(I340-H341&lt;1,0,I340-H341)</f>
        <v>0</v>
      </c>
      <c r="J341" s="8"/>
      <c r="N341" s="5"/>
      <c r="AB341" s="2" t="s">
        <v>0</v>
      </c>
      <c r="CA341" s="1">
        <f>SUM(CA340+1)</f>
        <v>313</v>
      </c>
      <c r="CB341" s="14">
        <f>IF(CH340&lt;1,"",$CE$7)</f>
        <v>7.0000000000000007E-2</v>
      </c>
      <c r="CC341" s="12">
        <f>IF(CH340&lt;1,"",(CH340*(CB341*30)/360))</f>
        <v>972.41081679051263</v>
      </c>
      <c r="CD341" s="13">
        <f>IF(CH340&lt;1,"",$CE$9)</f>
        <v>3991.8149710750995</v>
      </c>
      <c r="CE341" s="12">
        <f>IF(CH340&lt;1,"",$CE$12)</f>
        <v>0</v>
      </c>
      <c r="CF341" s="12">
        <f>IF(CH340&lt;1,0,CF329)</f>
        <v>0</v>
      </c>
      <c r="CG341" s="12">
        <f>IF(CH340&lt;1,0,(CD341+CE341+CF341)-CC341)</f>
        <v>3019.4041542845871</v>
      </c>
      <c r="CH341" s="12">
        <f>IF(CH340-CG341&lt;1,0,CH340-CG341)</f>
        <v>163679.59300980327</v>
      </c>
    </row>
    <row r="342" spans="1:86" x14ac:dyDescent="0.25">
      <c r="A342" s="11" t="str">
        <f>IF(I341&lt;1,"",A341+1)</f>
        <v/>
      </c>
      <c r="B342" s="10" t="str">
        <f>IF(I341&lt;1,"",$E$7)</f>
        <v/>
      </c>
      <c r="C342" s="8">
        <f>IF(I341&lt;1,0,(I341*(B342*30)/360))</f>
        <v>0</v>
      </c>
      <c r="D342" s="9">
        <f>IF(I341 &gt; 1, IF(I341-D341&lt;1,(I341+C342),$E$9), 0)</f>
        <v>0</v>
      </c>
      <c r="E342" s="8">
        <f>IF(D342&lt;I341,IF(I341&lt;1,"",$E$12),IF(D342&lt;E341,0,D342-(I341+C342)))</f>
        <v>0</v>
      </c>
      <c r="F342" s="8"/>
      <c r="G342" s="8">
        <f>IF(G330 &gt; 1, IF(I341&lt;$E$13,(I341-D342+C342),G330), 0)</f>
        <v>0</v>
      </c>
      <c r="H342" s="8">
        <f>IF(I341&lt;1,0,IF((D342+E342+G342)-C342&gt;=(I341),(I341),(D342+E342+G342)-C342))</f>
        <v>0</v>
      </c>
      <c r="I342" s="8">
        <f>IF(I341-H342&lt;1,0,I341-H342)</f>
        <v>0</v>
      </c>
      <c r="J342" s="8"/>
      <c r="N342" s="5"/>
      <c r="AB342" s="2" t="s">
        <v>0</v>
      </c>
      <c r="CA342" s="1">
        <f>SUM(CA341+1)</f>
        <v>314</v>
      </c>
      <c r="CB342" s="14">
        <f>IF(CH341&lt;1,"",$CE$7)</f>
        <v>7.0000000000000007E-2</v>
      </c>
      <c r="CC342" s="12">
        <f>IF(CH341&lt;1,"",(CH341*(CB342*30)/360))</f>
        <v>954.79762589051904</v>
      </c>
      <c r="CD342" s="13">
        <f>IF(CH341&lt;1,"",$CE$9)</f>
        <v>3991.8149710750995</v>
      </c>
      <c r="CE342" s="12">
        <f>IF(CH341&lt;1,"",$CE$12)</f>
        <v>0</v>
      </c>
      <c r="CF342" s="12">
        <f>IF(CH341&lt;1,0,CF330)</f>
        <v>0</v>
      </c>
      <c r="CG342" s="12">
        <f>IF(CH341&lt;1,0,(CD342+CE342+CF342)-CC342)</f>
        <v>3037.0173451845803</v>
      </c>
      <c r="CH342" s="12">
        <f>IF(CH341-CG342&lt;1,0,CH341-CG342)</f>
        <v>160642.57566461869</v>
      </c>
    </row>
    <row r="343" spans="1:86" x14ac:dyDescent="0.25">
      <c r="A343" s="11" t="str">
        <f>IF(I342&lt;1,"",A342+1)</f>
        <v/>
      </c>
      <c r="B343" s="10" t="str">
        <f>IF(I342&lt;1,"",$E$7)</f>
        <v/>
      </c>
      <c r="C343" s="8">
        <f>IF(I342&lt;1,0,(I342*(B343*30)/360))</f>
        <v>0</v>
      </c>
      <c r="D343" s="9">
        <f>IF(I342 &gt; 1, IF(I342-D342&lt;1,(I342+C343),$E$9), 0)</f>
        <v>0</v>
      </c>
      <c r="E343" s="8">
        <f>IF(D343&lt;I342,IF(I342&lt;1,"",$E$12),IF(D343&lt;E342,0,D343-(I342+C343)))</f>
        <v>0</v>
      </c>
      <c r="F343" s="8"/>
      <c r="G343" s="8">
        <f>IF(G331 &gt; 1, IF(I342&lt;$E$13,(I342-D343+C343),G331), 0)</f>
        <v>0</v>
      </c>
      <c r="H343" s="8">
        <f>IF(I342&lt;1,0,IF((D343+E343+G343)-C343&gt;=(I342),(I342),(D343+E343+G343)-C343))</f>
        <v>0</v>
      </c>
      <c r="I343" s="8">
        <f>IF(I342-H343&lt;1,0,I342-H343)</f>
        <v>0</v>
      </c>
      <c r="J343" s="8"/>
      <c r="N343" s="5"/>
      <c r="AB343" s="2" t="s">
        <v>0</v>
      </c>
      <c r="CA343" s="1">
        <f>SUM(CA342+1)</f>
        <v>315</v>
      </c>
      <c r="CB343" s="14">
        <f>IF(CH342&lt;1,"",$CE$7)</f>
        <v>7.0000000000000007E-2</v>
      </c>
      <c r="CC343" s="12">
        <f>IF(CH342&lt;1,"",(CH342*(CB343*30)/360))</f>
        <v>937.08169137694233</v>
      </c>
      <c r="CD343" s="13">
        <f>IF(CH342&lt;1,"",$CE$9)</f>
        <v>3991.8149710750995</v>
      </c>
      <c r="CE343" s="12">
        <f>IF(CH342&lt;1,"",$CE$12)</f>
        <v>0</v>
      </c>
      <c r="CF343" s="12">
        <f>IF(CH342&lt;1,0,CF331)</f>
        <v>0</v>
      </c>
      <c r="CG343" s="12">
        <f>IF(CH342&lt;1,0,(CD343+CE343+CF343)-CC343)</f>
        <v>3054.7332796981573</v>
      </c>
      <c r="CH343" s="12">
        <f>IF(CH342-CG343&lt;1,0,CH342-CG343)</f>
        <v>157587.84238492054</v>
      </c>
    </row>
    <row r="344" spans="1:86" x14ac:dyDescent="0.25">
      <c r="A344" s="11" t="str">
        <f>IF(I343&lt;1,"",A343+1)</f>
        <v/>
      </c>
      <c r="B344" s="10" t="str">
        <f>IF(I343&lt;1,"",$E$7)</f>
        <v/>
      </c>
      <c r="C344" s="8">
        <f>IF(I343&lt;1,0,(I343*(B344*30)/360))</f>
        <v>0</v>
      </c>
      <c r="D344" s="9">
        <f>IF(I343 &gt; 1, IF(I343-D343&lt;1,(I343+C344),$E$9), 0)</f>
        <v>0</v>
      </c>
      <c r="E344" s="8">
        <f>IF(D344&lt;I343,IF(I343&lt;1,"",$E$12),IF(D344&lt;E343,0,D344-(I343+C344)))</f>
        <v>0</v>
      </c>
      <c r="F344" s="8"/>
      <c r="G344" s="8">
        <f>IF(G332 &gt; 1, IF(I343&lt;$E$13,(I343-D344+C344),G332), 0)</f>
        <v>0</v>
      </c>
      <c r="H344" s="8">
        <f>IF(I343&lt;1,0,IF((D344+E344+G344)-C344&gt;=(I343),(I343),(D344+E344+G344)-C344))</f>
        <v>0</v>
      </c>
      <c r="I344" s="8">
        <f>IF(I343-H344&lt;1,0,I343-H344)</f>
        <v>0</v>
      </c>
      <c r="J344" s="8"/>
      <c r="N344" s="5"/>
      <c r="AB344" s="2" t="s">
        <v>0</v>
      </c>
      <c r="CA344" s="1">
        <f>SUM(CA343+1)</f>
        <v>316</v>
      </c>
      <c r="CB344" s="14">
        <f>IF(CH343&lt;1,"",$CE$7)</f>
        <v>7.0000000000000007E-2</v>
      </c>
      <c r="CC344" s="12">
        <f>IF(CH343&lt;1,"",(CH343*(CB344*30)/360))</f>
        <v>919.26241391203655</v>
      </c>
      <c r="CD344" s="13">
        <f>IF(CH343&lt;1,"",$CE$9)</f>
        <v>3991.8149710750995</v>
      </c>
      <c r="CE344" s="12">
        <f>IF(CH343&lt;1,"",$CE$12)</f>
        <v>0</v>
      </c>
      <c r="CF344" s="12">
        <f>IF(CH343&lt;1,0,CF332)</f>
        <v>0</v>
      </c>
      <c r="CG344" s="12">
        <f>IF(CH343&lt;1,0,(CD344+CE344+CF344)-CC344)</f>
        <v>3072.5525571630628</v>
      </c>
      <c r="CH344" s="12">
        <f>IF(CH343-CG344&lt;1,0,CH343-CG344)</f>
        <v>154515.28982775749</v>
      </c>
    </row>
    <row r="345" spans="1:86" x14ac:dyDescent="0.25">
      <c r="A345" s="11" t="str">
        <f>IF(I344&lt;1,"",A344+1)</f>
        <v/>
      </c>
      <c r="B345" s="10" t="str">
        <f>IF(I344&lt;1,"",$E$7)</f>
        <v/>
      </c>
      <c r="C345" s="8">
        <f>IF(I344&lt;1,0,(I344*(B345*30)/360))</f>
        <v>0</v>
      </c>
      <c r="D345" s="9">
        <f>IF(I344 &gt; 1, IF(I344-D344&lt;1,(I344+C345),$E$9), 0)</f>
        <v>0</v>
      </c>
      <c r="E345" s="8">
        <f>IF(D345&lt;I344,IF(I344&lt;1,"",$E$12),IF(D345&lt;E344,0,D345-(I344+C345)))</f>
        <v>0</v>
      </c>
      <c r="F345" s="8"/>
      <c r="G345" s="8">
        <f>IF(G333 &gt; 1, IF(I344&lt;$E$13,(I344-D345+C345),G333), 0)</f>
        <v>0</v>
      </c>
      <c r="H345" s="8">
        <f>IF(I344&lt;1,0,IF((D345+E345+G345)-C345&gt;=(I344),(I344),(D345+E345+G345)-C345))</f>
        <v>0</v>
      </c>
      <c r="I345" s="8">
        <f>IF(I344-H345&lt;1,0,I344-H345)</f>
        <v>0</v>
      </c>
      <c r="J345" s="8"/>
      <c r="N345" s="5"/>
      <c r="AB345" s="2" t="s">
        <v>0</v>
      </c>
      <c r="CA345" s="1">
        <f>SUM(CA344+1)</f>
        <v>317</v>
      </c>
      <c r="CB345" s="14">
        <f>IF(CH344&lt;1,"",$CE$7)</f>
        <v>7.0000000000000007E-2</v>
      </c>
      <c r="CC345" s="12">
        <f>IF(CH344&lt;1,"",(CH344*(CB345*30)/360))</f>
        <v>901.33919066191868</v>
      </c>
      <c r="CD345" s="13">
        <f>IF(CH344&lt;1,"",$CE$9)</f>
        <v>3991.8149710750995</v>
      </c>
      <c r="CE345" s="12">
        <f>IF(CH344&lt;1,"",$CE$12)</f>
        <v>0</v>
      </c>
      <c r="CF345" s="12">
        <f>IF(CH344&lt;1,0,CF333)</f>
        <v>0</v>
      </c>
      <c r="CG345" s="12">
        <f>IF(CH344&lt;1,0,(CD345+CE345+CF345)-CC345)</f>
        <v>3090.4757804131809</v>
      </c>
      <c r="CH345" s="12">
        <f>IF(CH344-CG345&lt;1,0,CH344-CG345)</f>
        <v>151424.81404734429</v>
      </c>
    </row>
    <row r="346" spans="1:86" x14ac:dyDescent="0.25">
      <c r="A346" s="11" t="str">
        <f>IF(I345&lt;1,"",A345+1)</f>
        <v/>
      </c>
      <c r="B346" s="10" t="str">
        <f>IF(I345&lt;1,"",$E$7)</f>
        <v/>
      </c>
      <c r="C346" s="8">
        <f>IF(I345&lt;1,0,(I345*(B346*30)/360))</f>
        <v>0</v>
      </c>
      <c r="D346" s="9">
        <f>IF(I345 &gt; 1, IF(I345-D345&lt;1,(I345+C346),$E$9), 0)</f>
        <v>0</v>
      </c>
      <c r="E346" s="8">
        <f>IF(D346&lt;I345,IF(I345&lt;1,"",$E$12),IF(D346&lt;E345,0,D346-(I345+C346)))</f>
        <v>0</v>
      </c>
      <c r="F346" s="8"/>
      <c r="G346" s="8">
        <f>IF(G334 &gt; 1, IF(I345&lt;$E$13,(I345-D346+C346),G334), 0)</f>
        <v>0</v>
      </c>
      <c r="H346" s="8">
        <f>IF(I345&lt;1,0,IF((D346+E346+G346)-C346&gt;=(I345),(I345),(D346+E346+G346)-C346))</f>
        <v>0</v>
      </c>
      <c r="I346" s="8">
        <f>IF(I345-H346&lt;1,0,I345-H346)</f>
        <v>0</v>
      </c>
      <c r="J346" s="8"/>
      <c r="N346" s="5" t="s">
        <v>0</v>
      </c>
      <c r="AB346" s="2" t="s">
        <v>0</v>
      </c>
      <c r="CA346" s="1">
        <f>SUM(CA345+1)</f>
        <v>318</v>
      </c>
      <c r="CB346" s="14">
        <f>IF(CH345&lt;1,"",$CE$7)</f>
        <v>7.0000000000000007E-2</v>
      </c>
      <c r="CC346" s="12">
        <f>IF(CH345&lt;1,"",(CH345*(CB346*30)/360))</f>
        <v>883.31141527617501</v>
      </c>
      <c r="CD346" s="13">
        <f>IF(CH345&lt;1,"",$CE$9)</f>
        <v>3991.8149710750995</v>
      </c>
      <c r="CE346" s="12">
        <f>IF(CH345&lt;1,"",$CE$12)</f>
        <v>0</v>
      </c>
      <c r="CF346" s="12">
        <f>IF(CH345&lt;1,0,CF334)</f>
        <v>0</v>
      </c>
      <c r="CG346" s="12">
        <f>IF(CH345&lt;1,0,(CD346+CE346+CF346)-CC346)</f>
        <v>3108.5035557989245</v>
      </c>
      <c r="CH346" s="12">
        <f>IF(CH345-CG346&lt;1,0,CH345-CG346)</f>
        <v>148316.31049154536</v>
      </c>
    </row>
    <row r="347" spans="1:86" x14ac:dyDescent="0.25">
      <c r="A347" s="11" t="str">
        <f>IF(I346&lt;1,"",A346+1)</f>
        <v/>
      </c>
      <c r="B347" s="10" t="str">
        <f>IF(I346&lt;1,"",$E$7)</f>
        <v/>
      </c>
      <c r="C347" s="8">
        <f>IF(I346&lt;1,0,(I346*(B347*30)/360))</f>
        <v>0</v>
      </c>
      <c r="D347" s="9">
        <f>IF(I346 &gt; 1, IF(I346-D346&lt;1,(I346+C347),$E$9), 0)</f>
        <v>0</v>
      </c>
      <c r="E347" s="8">
        <f>IF(D347&lt;I346,IF(I346&lt;1,"",$E$12),IF(D347&lt;E346,0,D347-(I346+C347)))</f>
        <v>0</v>
      </c>
      <c r="F347" s="8"/>
      <c r="G347" s="8">
        <f>IF(G335 &gt; 1, IF(I346&lt;$E$13,(I346-D347+C347),G335), 0)</f>
        <v>0</v>
      </c>
      <c r="H347" s="8">
        <f>IF(I346&lt;1,0,IF((D347+E347+G347)-C347&gt;=(I346),(I346),(D347+E347+G347)-C347))</f>
        <v>0</v>
      </c>
      <c r="I347" s="8">
        <f>IF(I346-H347&lt;1,0,I346-H347)</f>
        <v>0</v>
      </c>
      <c r="J347" s="8"/>
      <c r="N347" s="5"/>
      <c r="AB347" s="2" t="s">
        <v>0</v>
      </c>
      <c r="CA347" s="1">
        <f>SUM(CA346+1)</f>
        <v>319</v>
      </c>
      <c r="CB347" s="14">
        <f>IF(CH346&lt;1,"",$CE$7)</f>
        <v>7.0000000000000007E-2</v>
      </c>
      <c r="CC347" s="12">
        <f>IF(CH346&lt;1,"",(CH346*(CB347*30)/360))</f>
        <v>865.17847786734797</v>
      </c>
      <c r="CD347" s="13">
        <f>IF(CH346&lt;1,"",$CE$9)</f>
        <v>3991.8149710750995</v>
      </c>
      <c r="CE347" s="12">
        <f>IF(CH346&lt;1,"",$CE$12)</f>
        <v>0</v>
      </c>
      <c r="CF347" s="12">
        <f>IF(CH346&lt;1,0,CF335)</f>
        <v>0</v>
      </c>
      <c r="CG347" s="12">
        <f>IF(CH346&lt;1,0,(CD347+CE347+CF347)-CC347)</f>
        <v>3126.6364932077513</v>
      </c>
      <c r="CH347" s="12">
        <f>IF(CH346-CG347&lt;1,0,CH346-CG347)</f>
        <v>145189.67399833762</v>
      </c>
    </row>
    <row r="348" spans="1:86" x14ac:dyDescent="0.25">
      <c r="A348" s="11" t="str">
        <f>IF(I347&lt;1,"",A347+1)</f>
        <v/>
      </c>
      <c r="B348" s="10" t="str">
        <f>IF(I347&lt;1,"",$E$7)</f>
        <v/>
      </c>
      <c r="C348" s="8">
        <f>IF(I347&lt;1,0,(I347*(B348*30)/360))</f>
        <v>0</v>
      </c>
      <c r="D348" s="9">
        <f>IF(I347 &gt; 1, IF(I347-D347&lt;1,(I347+C348),$E$9), 0)</f>
        <v>0</v>
      </c>
      <c r="E348" s="8">
        <f>IF(D348&lt;I347,IF(I347&lt;1,"",$E$12),IF(D348&lt;E347,0,D348-(I347+C348)))</f>
        <v>0</v>
      </c>
      <c r="F348" s="8"/>
      <c r="G348" s="8">
        <f>IF(G336 &gt; 1, IF(I347&lt;$E$13,(I347-D348+C348),G336), 0)</f>
        <v>0</v>
      </c>
      <c r="H348" s="8">
        <f>IF(I347&lt;1,0,IF((D348+E348+G348)-C348&gt;=(I347),(I347),(D348+E348+G348)-C348))</f>
        <v>0</v>
      </c>
      <c r="I348" s="8">
        <f>IF(I347-H348&lt;1,0,I347-H348)</f>
        <v>0</v>
      </c>
      <c r="J348" s="8"/>
      <c r="N348" s="5"/>
      <c r="AB348" s="2" t="s">
        <v>0</v>
      </c>
      <c r="CA348" s="1">
        <f>SUM(CA347+1)</f>
        <v>320</v>
      </c>
      <c r="CB348" s="14">
        <f>IF(CH347&lt;1,"",$CE$7)</f>
        <v>7.0000000000000007E-2</v>
      </c>
      <c r="CC348" s="12">
        <f>IF(CH347&lt;1,"",(CH347*(CB348*30)/360))</f>
        <v>846.93976499030282</v>
      </c>
      <c r="CD348" s="13">
        <f>IF(CH347&lt;1,"",$CE$9)</f>
        <v>3991.8149710750995</v>
      </c>
      <c r="CE348" s="12">
        <f>IF(CH347&lt;1,"",$CE$12)</f>
        <v>0</v>
      </c>
      <c r="CF348" s="12">
        <f>IF(CH347&lt;1,0,CF336)</f>
        <v>0</v>
      </c>
      <c r="CG348" s="12">
        <f>IF(CH347&lt;1,0,(CD348+CE348+CF348)-CC348)</f>
        <v>3144.8752060847964</v>
      </c>
      <c r="CH348" s="12">
        <f>IF(CH347-CG348&lt;1,0,CH347-CG348)</f>
        <v>142044.79879225281</v>
      </c>
    </row>
    <row r="349" spans="1:86" x14ac:dyDescent="0.25">
      <c r="A349" s="11" t="str">
        <f>IF(I348&lt;1,"",A348+1)</f>
        <v/>
      </c>
      <c r="B349" s="10" t="str">
        <f>IF(I348&lt;1,"",$E$7)</f>
        <v/>
      </c>
      <c r="C349" s="8">
        <f>IF(I348&lt;1,0,(I348*(B349*30)/360))</f>
        <v>0</v>
      </c>
      <c r="D349" s="9">
        <f>IF(I348 &gt; 1, IF(I348-D348&lt;1,(I348+C349),$E$9), 0)</f>
        <v>0</v>
      </c>
      <c r="E349" s="8">
        <f>IF(D349&lt;I348,IF(I348&lt;1,"",$E$12),IF(D349&lt;E348,0,D349-(I348+C349)))</f>
        <v>0</v>
      </c>
      <c r="F349" s="8"/>
      <c r="G349" s="8">
        <f>IF(G337 &gt; 1, IF(I348&lt;$E$13,(I348-D349+C349),G337), 0)</f>
        <v>0</v>
      </c>
      <c r="H349" s="8">
        <f>IF(I348&lt;1,0,IF((D349+E349+G349)-C349&gt;=(I348),(I348),(D349+E349+G349)-C349))</f>
        <v>0</v>
      </c>
      <c r="I349" s="8">
        <f>IF(I348-H349&lt;1,0,I348-H349)</f>
        <v>0</v>
      </c>
      <c r="J349" s="8"/>
      <c r="N349" s="5"/>
      <c r="AB349" s="2" t="s">
        <v>0</v>
      </c>
      <c r="CA349" s="1">
        <f>SUM(CA348+1)</f>
        <v>321</v>
      </c>
      <c r="CB349" s="14">
        <f>IF(CH348&lt;1,"",$CE$7)</f>
        <v>7.0000000000000007E-2</v>
      </c>
      <c r="CC349" s="12">
        <f>IF(CH348&lt;1,"",(CH348*(CB349*30)/360))</f>
        <v>828.59465962147488</v>
      </c>
      <c r="CD349" s="13">
        <f>IF(CH348&lt;1,"",$CE$9)</f>
        <v>3991.8149710750995</v>
      </c>
      <c r="CE349" s="12">
        <f>IF(CH348&lt;1,"",$CE$12)</f>
        <v>0</v>
      </c>
      <c r="CF349" s="12">
        <f>IF(CH348&lt;1,0,CF337)</f>
        <v>0</v>
      </c>
      <c r="CG349" s="12">
        <f>IF(CH348&lt;1,0,(CD349+CE349+CF349)-CC349)</f>
        <v>3163.2203114536246</v>
      </c>
      <c r="CH349" s="12">
        <f>IF(CH348-CG349&lt;1,0,CH348-CG349)</f>
        <v>138881.57848079919</v>
      </c>
    </row>
    <row r="350" spans="1:86" x14ac:dyDescent="0.25">
      <c r="A350" s="11" t="str">
        <f>IF(I349&lt;1,"",A349+1)</f>
        <v/>
      </c>
      <c r="B350" s="10" t="str">
        <f>IF(I349&lt;1,"",$E$7)</f>
        <v/>
      </c>
      <c r="C350" s="8">
        <f>IF(I349&lt;1,0,(I349*(B350*30)/360))</f>
        <v>0</v>
      </c>
      <c r="D350" s="9">
        <f>IF(I349 &gt; 1, IF(I349-D349&lt;1,(I349+C350),$E$9), 0)</f>
        <v>0</v>
      </c>
      <c r="E350" s="8">
        <f>IF(D350&lt;I349,IF(I349&lt;1,"",$E$12),IF(D350&lt;E349,0,D350-(I349+C350)))</f>
        <v>0</v>
      </c>
      <c r="F350" s="8"/>
      <c r="G350" s="8">
        <f>IF(G338 &gt; 1, IF(I349&lt;$E$13,(I349-D350+C350),G338), 0)</f>
        <v>0</v>
      </c>
      <c r="H350" s="8">
        <f>IF(I349&lt;1,0,IF((D350+E350+G350)-C350&gt;=(I349),(I349),(D350+E350+G350)-C350))</f>
        <v>0</v>
      </c>
      <c r="I350" s="8">
        <f>IF(I349-H350&lt;1,0,I349-H350)</f>
        <v>0</v>
      </c>
      <c r="J350" s="8"/>
      <c r="N350" s="5"/>
      <c r="AB350" s="2" t="s">
        <v>0</v>
      </c>
      <c r="CA350" s="1">
        <f>SUM(CA349+1)</f>
        <v>322</v>
      </c>
      <c r="CB350" s="14">
        <f>IF(CH349&lt;1,"",$CE$7)</f>
        <v>7.0000000000000007E-2</v>
      </c>
      <c r="CC350" s="12">
        <f>IF(CH349&lt;1,"",(CH349*(CB350*30)/360))</f>
        <v>810.14254113799529</v>
      </c>
      <c r="CD350" s="13">
        <f>IF(CH349&lt;1,"",$CE$9)</f>
        <v>3991.8149710750995</v>
      </c>
      <c r="CE350" s="12">
        <f>IF(CH349&lt;1,"",$CE$12)</f>
        <v>0</v>
      </c>
      <c r="CF350" s="12">
        <f>IF(CH349&lt;1,0,CF338)</f>
        <v>0</v>
      </c>
      <c r="CG350" s="12">
        <f>IF(CH349&lt;1,0,(CD350+CE350+CF350)-CC350)</f>
        <v>3181.6724299371044</v>
      </c>
      <c r="CH350" s="12">
        <f>IF(CH349-CG350&lt;1,0,CH349-CG350)</f>
        <v>135699.90605086208</v>
      </c>
    </row>
    <row r="351" spans="1:86" x14ac:dyDescent="0.25">
      <c r="A351" s="11" t="str">
        <f>IF(I350&lt;1,"",A350+1)</f>
        <v/>
      </c>
      <c r="B351" s="10" t="str">
        <f>IF(I350&lt;1,"",$E$7)</f>
        <v/>
      </c>
      <c r="C351" s="8">
        <f>IF(I350&lt;1,0,(I350*(B351*30)/360))</f>
        <v>0</v>
      </c>
      <c r="D351" s="9">
        <f>IF(I350 &gt; 1, IF(I350-D350&lt;1,(I350+C351),$E$9), 0)</f>
        <v>0</v>
      </c>
      <c r="E351" s="8">
        <f>IF(D351&lt;I350,IF(I350&lt;1,"",$E$12),IF(D351&lt;E350,0,D351-(I350+C351)))</f>
        <v>0</v>
      </c>
      <c r="F351" s="8"/>
      <c r="G351" s="8">
        <f>IF(G339 &gt; 1, IF(I350&lt;$E$13,(I350-D351+C351),G339), 0)</f>
        <v>0</v>
      </c>
      <c r="H351" s="8">
        <f>IF(I350&lt;1,0,IF((D351+E351+G351)-C351&gt;=(I350),(I350),(D351+E351+G351)-C351))</f>
        <v>0</v>
      </c>
      <c r="I351" s="8">
        <f>IF(I350-H351&lt;1,0,I350-H351)</f>
        <v>0</v>
      </c>
      <c r="J351" s="8"/>
      <c r="N351" s="5"/>
      <c r="AB351" s="2" t="s">
        <v>0</v>
      </c>
      <c r="CA351" s="1">
        <f>SUM(CA350+1)</f>
        <v>323</v>
      </c>
      <c r="CB351" s="14">
        <f>IF(CH350&lt;1,"",$CE$7)</f>
        <v>7.0000000000000007E-2</v>
      </c>
      <c r="CC351" s="12">
        <f>IF(CH350&lt;1,"",(CH350*(CB351*30)/360))</f>
        <v>791.58278529669542</v>
      </c>
      <c r="CD351" s="13">
        <f>IF(CH350&lt;1,"",$CE$9)</f>
        <v>3991.8149710750995</v>
      </c>
      <c r="CE351" s="12">
        <f>IF(CH350&lt;1,"",$CE$12)</f>
        <v>0</v>
      </c>
      <c r="CF351" s="12">
        <f>IF(CH350&lt;1,0,CF339)</f>
        <v>0</v>
      </c>
      <c r="CG351" s="12">
        <f>IF(CH350&lt;1,0,(CD351+CE351+CF351)-CC351)</f>
        <v>3200.2321857784041</v>
      </c>
      <c r="CH351" s="12">
        <f>IF(CH350-CG351&lt;1,0,CH350-CG351)</f>
        <v>132499.67386508366</v>
      </c>
    </row>
    <row r="352" spans="1:86" x14ac:dyDescent="0.25">
      <c r="A352" s="11" t="str">
        <f>IF(I351&lt;1,"",A351+1)</f>
        <v/>
      </c>
      <c r="B352" s="10" t="str">
        <f>IF(I351&lt;1,"",$E$7)</f>
        <v/>
      </c>
      <c r="C352" s="8">
        <f>IF(I351&lt;1,0,(I351*(B352*30)/360))</f>
        <v>0</v>
      </c>
      <c r="D352" s="9">
        <f>IF(I351 &gt; 1, IF(I351-D351&lt;1,(I351+C352),$E$9), 0)</f>
        <v>0</v>
      </c>
      <c r="E352" s="8">
        <f>IF(D352&lt;I351,IF(I351&lt;1,"",$E$12),IF(D352&lt;E351,0,D352-(I351+C352)))</f>
        <v>0</v>
      </c>
      <c r="F352" s="8"/>
      <c r="G352" s="8">
        <f>IF(G340 &gt; 1, IF(I351&lt;$E$13,(I351-D352+C352),G340), 0)</f>
        <v>0</v>
      </c>
      <c r="H352" s="8">
        <f>IF(I351&lt;1,0,IF((D352+E352+G352)-C352&gt;=(I351),(I351),(D352+E352+G352)-C352))</f>
        <v>0</v>
      </c>
      <c r="I352" s="8">
        <f>IF(I351-H352&lt;1,0,I351-H352)</f>
        <v>0</v>
      </c>
      <c r="J352" s="8"/>
      <c r="N352" s="5"/>
      <c r="AB352" s="2" t="s">
        <v>0</v>
      </c>
      <c r="CA352" s="1">
        <f>SUM(CA351+1)</f>
        <v>324</v>
      </c>
      <c r="CB352" s="14">
        <f>IF(CH351&lt;1,"",$CE$7)</f>
        <v>7.0000000000000007E-2</v>
      </c>
      <c r="CC352" s="12">
        <f>IF(CH351&lt;1,"",(CH351*(CB352*30)/360))</f>
        <v>772.91476421298808</v>
      </c>
      <c r="CD352" s="13">
        <f>IF(CH351&lt;1,"",$CE$9)</f>
        <v>3991.8149710750995</v>
      </c>
      <c r="CE352" s="12">
        <f>IF(CH351&lt;1,"",$CE$12)</f>
        <v>0</v>
      </c>
      <c r="CF352" s="12">
        <f>IF(CH351&lt;1,0,CF340)</f>
        <v>0</v>
      </c>
      <c r="CG352" s="12">
        <f>IF(CH351&lt;1,0,(CD352+CE352+CF352)-CC352)</f>
        <v>3218.9002068621112</v>
      </c>
      <c r="CH352" s="12">
        <f>IF(CH351-CG352&lt;1,0,CH351-CG352)</f>
        <v>129280.77365822156</v>
      </c>
    </row>
    <row r="353" spans="1:86" x14ac:dyDescent="0.25">
      <c r="A353" s="11" t="str">
        <f>IF(I352&lt;1,"",A352+1)</f>
        <v/>
      </c>
      <c r="B353" s="10" t="str">
        <f>IF(I352&lt;1,"",$E$7)</f>
        <v/>
      </c>
      <c r="C353" s="8">
        <f>IF(I352&lt;1,0,(I352*(B353*30)/360))</f>
        <v>0</v>
      </c>
      <c r="D353" s="9">
        <f>IF(I352 &gt; 1, IF(I352-D352&lt;1,(I352+C353),$E$9), 0)</f>
        <v>0</v>
      </c>
      <c r="E353" s="8">
        <f>IF(D353&lt;I352,IF(I352&lt;1,"",$E$12),IF(D353&lt;E352,0,D353-(I352+C353)))</f>
        <v>0</v>
      </c>
      <c r="F353" s="8"/>
      <c r="G353" s="8">
        <f>IF(G341 &gt; 1, IF(I352&lt;$E$13,(I352-D353+C353),G341), 0)</f>
        <v>0</v>
      </c>
      <c r="H353" s="8">
        <f>IF(I352&lt;1,0,IF((D353+E353+G353)-C353&gt;=(I352),(I352),(D353+E353+G353)-C353))</f>
        <v>0</v>
      </c>
      <c r="I353" s="8">
        <f>IF(I352-H353&lt;1,0,I352-H353)</f>
        <v>0</v>
      </c>
      <c r="J353" s="8"/>
      <c r="N353" s="5"/>
      <c r="AB353" s="2" t="s">
        <v>0</v>
      </c>
      <c r="CA353" s="1">
        <f>SUM(CA352+1)</f>
        <v>325</v>
      </c>
      <c r="CB353" s="14">
        <f>IF(CH352&lt;1,"",$CE$7)</f>
        <v>7.0000000000000007E-2</v>
      </c>
      <c r="CC353" s="12">
        <f>IF(CH352&lt;1,"",(CH352*(CB353*30)/360))</f>
        <v>754.13784633962575</v>
      </c>
      <c r="CD353" s="13">
        <f>IF(CH352&lt;1,"",$CE$9)</f>
        <v>3991.8149710750995</v>
      </c>
      <c r="CE353" s="12">
        <f>IF(CH352&lt;1,"",$CE$12)</f>
        <v>0</v>
      </c>
      <c r="CF353" s="12">
        <f>IF(CH352&lt;1,0,CF341)</f>
        <v>0</v>
      </c>
      <c r="CG353" s="12">
        <f>IF(CH352&lt;1,0,(CD353+CE353+CF353)-CC353)</f>
        <v>3237.6771247354736</v>
      </c>
      <c r="CH353" s="12">
        <f>IF(CH352-CG353&lt;1,0,CH352-CG353)</f>
        <v>126043.09653348608</v>
      </c>
    </row>
    <row r="354" spans="1:86" x14ac:dyDescent="0.25">
      <c r="A354" s="11" t="str">
        <f>IF(I353&lt;1,"",A353+1)</f>
        <v/>
      </c>
      <c r="B354" s="10" t="str">
        <f>IF(I353&lt;1,"",$E$7)</f>
        <v/>
      </c>
      <c r="C354" s="8">
        <f>IF(I353&lt;1,0,(I353*(B354*30)/360))</f>
        <v>0</v>
      </c>
      <c r="D354" s="9">
        <f>IF(I353 &gt; 1, IF(I353-D353&lt;1,(I353+C354),$E$9), 0)</f>
        <v>0</v>
      </c>
      <c r="E354" s="8">
        <f>IF(D354&lt;I353,IF(I353&lt;1,"",$E$12),IF(D354&lt;E353,0,D354-(I353+C354)))</f>
        <v>0</v>
      </c>
      <c r="F354" s="8"/>
      <c r="G354" s="8">
        <f>IF(G342 &gt; 1, IF(I353&lt;$E$13,(I353-D354+C354),G342), 0)</f>
        <v>0</v>
      </c>
      <c r="H354" s="8">
        <f>IF(I353&lt;1,0,IF((D354+E354+G354)-C354&gt;=(I353),(I353),(D354+E354+G354)-C354))</f>
        <v>0</v>
      </c>
      <c r="I354" s="8">
        <f>IF(I353-H354&lt;1,0,I353-H354)</f>
        <v>0</v>
      </c>
      <c r="J354" s="8"/>
      <c r="N354" s="5"/>
      <c r="AB354" s="2" t="s">
        <v>0</v>
      </c>
      <c r="CA354" s="1">
        <f>SUM(CA353+1)</f>
        <v>326</v>
      </c>
      <c r="CB354" s="14">
        <f>IF(CH353&lt;1,"",$CE$7)</f>
        <v>7.0000000000000007E-2</v>
      </c>
      <c r="CC354" s="12">
        <f>IF(CH353&lt;1,"",(CH353*(CB354*30)/360))</f>
        <v>735.25139644533544</v>
      </c>
      <c r="CD354" s="13">
        <f>IF(CH353&lt;1,"",$CE$9)</f>
        <v>3991.8149710750995</v>
      </c>
      <c r="CE354" s="12">
        <f>IF(CH353&lt;1,"",$CE$12)</f>
        <v>0</v>
      </c>
      <c r="CF354" s="12">
        <f>IF(CH353&lt;1,0,CF342)</f>
        <v>0</v>
      </c>
      <c r="CG354" s="12">
        <f>IF(CH353&lt;1,0,(CD354+CE354+CF354)-CC354)</f>
        <v>3256.5635746297639</v>
      </c>
      <c r="CH354" s="12">
        <f>IF(CH353-CG354&lt;1,0,CH353-CG354)</f>
        <v>122786.53295885632</v>
      </c>
    </row>
    <row r="355" spans="1:86" x14ac:dyDescent="0.25">
      <c r="A355" s="11" t="str">
        <f>IF(I354&lt;1,"",A354+1)</f>
        <v/>
      </c>
      <c r="B355" s="10" t="str">
        <f>IF(I354&lt;1,"",$E$7)</f>
        <v/>
      </c>
      <c r="C355" s="8">
        <f>IF(I354&lt;1,0,(I354*(B355*30)/360))</f>
        <v>0</v>
      </c>
      <c r="D355" s="9">
        <f>IF(I354 &gt; 1, IF(I354-D354&lt;1,(I354+C355),$E$9), 0)</f>
        <v>0</v>
      </c>
      <c r="E355" s="8">
        <f>IF(D355&lt;I354,IF(I354&lt;1,"",$E$12),IF(D355&lt;E354,0,D355-(I354+C355)))</f>
        <v>0</v>
      </c>
      <c r="F355" s="8"/>
      <c r="G355" s="8">
        <f>IF(G343 &gt; 1, IF(I354&lt;$E$13,(I354-D355+C355),G343), 0)</f>
        <v>0</v>
      </c>
      <c r="H355" s="8">
        <f>IF(I354&lt;1,0,IF((D355+E355+G355)-C355&gt;=(I354),(I354),(D355+E355+G355)-C355))</f>
        <v>0</v>
      </c>
      <c r="I355" s="8">
        <f>IF(I354-H355&lt;1,0,I354-H355)</f>
        <v>0</v>
      </c>
      <c r="J355" s="8"/>
      <c r="N355" s="5"/>
      <c r="AB355" s="2" t="s">
        <v>0</v>
      </c>
      <c r="CA355" s="1">
        <f>SUM(CA354+1)</f>
        <v>327</v>
      </c>
      <c r="CB355" s="14">
        <f>IF(CH354&lt;1,"",$CE$7)</f>
        <v>7.0000000000000007E-2</v>
      </c>
      <c r="CC355" s="12">
        <f>IF(CH354&lt;1,"",(CH354*(CB355*30)/360))</f>
        <v>716.25477559332853</v>
      </c>
      <c r="CD355" s="13">
        <f>IF(CH354&lt;1,"",$CE$9)</f>
        <v>3991.8149710750995</v>
      </c>
      <c r="CE355" s="12">
        <f>IF(CH354&lt;1,"",$CE$12)</f>
        <v>0</v>
      </c>
      <c r="CF355" s="12">
        <f>IF(CH354&lt;1,0,CF343)</f>
        <v>0</v>
      </c>
      <c r="CG355" s="12">
        <f>IF(CH354&lt;1,0,(CD355+CE355+CF355)-CC355)</f>
        <v>3275.5601954817712</v>
      </c>
      <c r="CH355" s="12">
        <f>IF(CH354-CG355&lt;1,0,CH354-CG355)</f>
        <v>119510.97276337455</v>
      </c>
    </row>
    <row r="356" spans="1:86" x14ac:dyDescent="0.25">
      <c r="A356" s="11" t="str">
        <f>IF(I355&lt;1,"",A355+1)</f>
        <v/>
      </c>
      <c r="B356" s="10" t="str">
        <f>IF(I355&lt;1,"",$E$7)</f>
        <v/>
      </c>
      <c r="C356" s="8">
        <f>IF(I355&lt;1,0,(I355*(B356*30)/360))</f>
        <v>0</v>
      </c>
      <c r="D356" s="9">
        <f>IF(I355 &gt; 1, IF(I355-D355&lt;1,(I355+C356),$E$9), 0)</f>
        <v>0</v>
      </c>
      <c r="E356" s="8">
        <f>IF(D356&lt;I355,IF(I355&lt;1,"",$E$12),IF(D356&lt;E355,0,D356-(I355+C356)))</f>
        <v>0</v>
      </c>
      <c r="F356" s="8"/>
      <c r="G356" s="8">
        <f>IF(G344 &gt; 1, IF(I355&lt;$E$13,(I355-D356+C356),G344), 0)</f>
        <v>0</v>
      </c>
      <c r="H356" s="8">
        <f>IF(I355&lt;1,0,IF((D356+E356+G356)-C356&gt;=(I355),(I355),(D356+E356+G356)-C356))</f>
        <v>0</v>
      </c>
      <c r="I356" s="8">
        <f>IF(I355-H356&lt;1,0,I355-H356)</f>
        <v>0</v>
      </c>
      <c r="J356" s="8"/>
      <c r="N356" s="5"/>
      <c r="AB356" s="2" t="s">
        <v>0</v>
      </c>
      <c r="CA356" s="1">
        <f>SUM(CA355+1)</f>
        <v>328</v>
      </c>
      <c r="CB356" s="14">
        <f>IF(CH355&lt;1,"",$CE$7)</f>
        <v>7.0000000000000007E-2</v>
      </c>
      <c r="CC356" s="12">
        <f>IF(CH355&lt;1,"",(CH355*(CB356*30)/360))</f>
        <v>697.14734111968494</v>
      </c>
      <c r="CD356" s="13">
        <f>IF(CH355&lt;1,"",$CE$9)</f>
        <v>3991.8149710750995</v>
      </c>
      <c r="CE356" s="12">
        <f>IF(CH355&lt;1,"",$CE$12)</f>
        <v>0</v>
      </c>
      <c r="CF356" s="12">
        <f>IF(CH355&lt;1,0,CF344)</f>
        <v>0</v>
      </c>
      <c r="CG356" s="12">
        <f>IF(CH355&lt;1,0,(CD356+CE356+CF356)-CC356)</f>
        <v>3294.6676299554147</v>
      </c>
      <c r="CH356" s="12">
        <f>IF(CH355-CG356&lt;1,0,CH355-CG356)</f>
        <v>116216.30513341914</v>
      </c>
    </row>
    <row r="357" spans="1:86" x14ac:dyDescent="0.25">
      <c r="A357" s="11" t="str">
        <f>IF(I356&lt;1,"",A356+1)</f>
        <v/>
      </c>
      <c r="B357" s="10" t="str">
        <f>IF(I356&lt;1,"",$E$7)</f>
        <v/>
      </c>
      <c r="C357" s="8">
        <f>IF(I356&lt;1,0,(I356*(B357*30)/360))</f>
        <v>0</v>
      </c>
      <c r="D357" s="9">
        <f>IF(I356 &gt; 1, IF(I356-D356&lt;1,(I356+C357),$E$9), 0)</f>
        <v>0</v>
      </c>
      <c r="E357" s="8">
        <f>IF(D357&lt;I356,IF(I356&lt;1,"",$E$12),IF(D357&lt;E356,0,D357-(I356+C357)))</f>
        <v>0</v>
      </c>
      <c r="F357" s="8"/>
      <c r="G357" s="8">
        <f>IF(G345 &gt; 1, IF(I356&lt;$E$13,(I356-D357+C357),G345), 0)</f>
        <v>0</v>
      </c>
      <c r="H357" s="8">
        <f>IF(I356&lt;1,0,IF((D357+E357+G357)-C357&gt;=(I356),(I356),(D357+E357+G357)-C357))</f>
        <v>0</v>
      </c>
      <c r="I357" s="8">
        <f>IF(I356-H357&lt;1,0,I356-H357)</f>
        <v>0</v>
      </c>
      <c r="J357" s="8"/>
      <c r="N357" s="5"/>
      <c r="AB357" s="2" t="s">
        <v>0</v>
      </c>
      <c r="CA357" s="1">
        <f>SUM(CA356+1)</f>
        <v>329</v>
      </c>
      <c r="CB357" s="14">
        <f>IF(CH356&lt;1,"",$CE$7)</f>
        <v>7.0000000000000007E-2</v>
      </c>
      <c r="CC357" s="12">
        <f>IF(CH356&lt;1,"",(CH356*(CB357*30)/360))</f>
        <v>677.92844661161166</v>
      </c>
      <c r="CD357" s="13">
        <f>IF(CH356&lt;1,"",$CE$9)</f>
        <v>3991.8149710750995</v>
      </c>
      <c r="CE357" s="12">
        <f>IF(CH356&lt;1,"",$CE$12)</f>
        <v>0</v>
      </c>
      <c r="CF357" s="12">
        <f>IF(CH356&lt;1,0,CF345)</f>
        <v>0</v>
      </c>
      <c r="CG357" s="12">
        <f>IF(CH356&lt;1,0,(CD357+CE357+CF357)-CC357)</f>
        <v>3313.8865244634881</v>
      </c>
      <c r="CH357" s="12">
        <f>IF(CH356-CG357&lt;1,0,CH356-CG357)</f>
        <v>112902.41860895565</v>
      </c>
    </row>
    <row r="358" spans="1:86" x14ac:dyDescent="0.25">
      <c r="A358" s="11" t="str">
        <f>IF(I357&lt;1,"",A357+1)</f>
        <v/>
      </c>
      <c r="B358" s="10" t="str">
        <f>IF(I357&lt;1,"",$E$7)</f>
        <v/>
      </c>
      <c r="C358" s="8">
        <f>IF(I357&lt;1,0,(I357*(B358*30)/360))</f>
        <v>0</v>
      </c>
      <c r="D358" s="9">
        <f>IF(I357 &gt; 1, IF(I357-D357&lt;1,(I357+C358),$E$9), 0)</f>
        <v>0</v>
      </c>
      <c r="E358" s="8">
        <f>IF(D358&lt;I357,IF(I357&lt;1,"",$E$12),IF(D358&lt;E357,0,D358-(I357+C358)))</f>
        <v>0</v>
      </c>
      <c r="F358" s="8"/>
      <c r="G358" s="8">
        <f>IF(G346 &gt; 1, IF(I357&lt;$E$13,(I357-D358+C358),G346), 0)</f>
        <v>0</v>
      </c>
      <c r="H358" s="8">
        <f>IF(I357&lt;1,0,IF((D358+E358+G358)-C358&gt;=(I357),(I357),(D358+E358+G358)-C358))</f>
        <v>0</v>
      </c>
      <c r="I358" s="8">
        <f>IF(I357-H358&lt;1,0,I357-H358)</f>
        <v>0</v>
      </c>
      <c r="J358" s="8"/>
      <c r="N358" s="5" t="s">
        <v>0</v>
      </c>
      <c r="AB358" s="2" t="s">
        <v>0</v>
      </c>
      <c r="CA358" s="1">
        <f>SUM(CA357+1)</f>
        <v>330</v>
      </c>
      <c r="CB358" s="14">
        <f>IF(CH357&lt;1,"",$CE$7)</f>
        <v>7.0000000000000007E-2</v>
      </c>
      <c r="CC358" s="12">
        <f>IF(CH357&lt;1,"",(CH357*(CB358*30)/360))</f>
        <v>658.59744188557465</v>
      </c>
      <c r="CD358" s="13">
        <f>IF(CH357&lt;1,"",$CE$9)</f>
        <v>3991.8149710750995</v>
      </c>
      <c r="CE358" s="12">
        <f>IF(CH357&lt;1,"",$CE$12)</f>
        <v>0</v>
      </c>
      <c r="CF358" s="12">
        <f>IF(CH357&lt;1,0,CF346)</f>
        <v>0</v>
      </c>
      <c r="CG358" s="12">
        <f>IF(CH357&lt;1,0,(CD358+CE358+CF358)-CC358)</f>
        <v>3333.2175291895246</v>
      </c>
      <c r="CH358" s="12">
        <f>IF(CH357-CG358&lt;1,0,CH357-CG358)</f>
        <v>109569.20107976612</v>
      </c>
    </row>
    <row r="359" spans="1:86" x14ac:dyDescent="0.25">
      <c r="A359" s="11" t="str">
        <f>IF(I358&lt;1,"",A358+1)</f>
        <v/>
      </c>
      <c r="B359" s="10" t="str">
        <f>IF(I358&lt;1,"",$E$7)</f>
        <v/>
      </c>
      <c r="C359" s="8">
        <f>IF(I358&lt;1,0,(I358*(B359*30)/360))</f>
        <v>0</v>
      </c>
      <c r="D359" s="9">
        <f>IF(I358 &gt; 1, IF(I358-D358&lt;1,(I358+C359),$E$9), 0)</f>
        <v>0</v>
      </c>
      <c r="E359" s="8">
        <f>IF(D359&lt;I358,IF(I358&lt;1,"",$E$12),IF(D359&lt;E358,0,D359-(I358+C359)))</f>
        <v>0</v>
      </c>
      <c r="F359" s="8"/>
      <c r="G359" s="8">
        <f>IF(G347 &gt; 1, IF(I358&lt;$E$13,(I358-D359+C359),G347), 0)</f>
        <v>0</v>
      </c>
      <c r="H359" s="8">
        <f>IF(I358&lt;1,0,IF((D359+E359+G359)-C359&gt;=(I358),(I358),(D359+E359+G359)-C359))</f>
        <v>0</v>
      </c>
      <c r="I359" s="8">
        <f>IF(I358-H359&lt;1,0,I358-H359)</f>
        <v>0</v>
      </c>
      <c r="J359" s="8"/>
      <c r="N359" s="5"/>
      <c r="AB359" s="2" t="s">
        <v>0</v>
      </c>
      <c r="CA359" s="1">
        <f>SUM(CA358+1)</f>
        <v>331</v>
      </c>
      <c r="CB359" s="14">
        <f>IF(CH358&lt;1,"",$CE$7)</f>
        <v>7.0000000000000007E-2</v>
      </c>
      <c r="CC359" s="12">
        <f>IF(CH358&lt;1,"",(CH358*(CB359*30)/360))</f>
        <v>639.15367296530235</v>
      </c>
      <c r="CD359" s="13">
        <f>IF(CH358&lt;1,"",$CE$9)</f>
        <v>3991.8149710750995</v>
      </c>
      <c r="CE359" s="12">
        <f>IF(CH358&lt;1,"",$CE$12)</f>
        <v>0</v>
      </c>
      <c r="CF359" s="12">
        <f>IF(CH358&lt;1,0,CF347)</f>
        <v>0</v>
      </c>
      <c r="CG359" s="12">
        <f>IF(CH358&lt;1,0,(CD359+CE359+CF359)-CC359)</f>
        <v>3352.6612981097969</v>
      </c>
      <c r="CH359" s="12">
        <f>IF(CH358-CG359&lt;1,0,CH358-CG359)</f>
        <v>106216.53978165632</v>
      </c>
    </row>
    <row r="360" spans="1:86" x14ac:dyDescent="0.25">
      <c r="A360" s="11" t="str">
        <f>IF(I359&lt;1,"",A359+1)</f>
        <v/>
      </c>
      <c r="B360" s="10" t="str">
        <f>IF(I359&lt;1,"",$E$7)</f>
        <v/>
      </c>
      <c r="C360" s="8">
        <f>IF(I359&lt;1,0,(I359*(B360*30)/360))</f>
        <v>0</v>
      </c>
      <c r="D360" s="9">
        <f>IF(I359 &gt; 1, IF(I359-D359&lt;1,(I359+C360),$E$9), 0)</f>
        <v>0</v>
      </c>
      <c r="E360" s="8">
        <f>IF(D360&lt;I359,IF(I359&lt;1,"",$E$12),IF(D360&lt;E359,0,D360-(I359+C360)))</f>
        <v>0</v>
      </c>
      <c r="F360" s="8"/>
      <c r="G360" s="8">
        <f>IF(G348 &gt; 1, IF(I359&lt;$E$13,(I359-D360+C360),G348), 0)</f>
        <v>0</v>
      </c>
      <c r="H360" s="8">
        <f>IF(I359&lt;1,0,IF((D360+E360+G360)-C360&gt;=(I359),(I359),(D360+E360+G360)-C360))</f>
        <v>0</v>
      </c>
      <c r="I360" s="8">
        <f>IF(I359-H360&lt;1,0,I359-H360)</f>
        <v>0</v>
      </c>
      <c r="J360" s="8"/>
      <c r="N360" s="5"/>
      <c r="AB360" s="2" t="s">
        <v>0</v>
      </c>
      <c r="CA360" s="1">
        <f>SUM(CA359+1)</f>
        <v>332</v>
      </c>
      <c r="CB360" s="14">
        <f>IF(CH359&lt;1,"",$CE$7)</f>
        <v>7.0000000000000007E-2</v>
      </c>
      <c r="CC360" s="12">
        <f>IF(CH359&lt;1,"",(CH359*(CB360*30)/360))</f>
        <v>619.59648205966187</v>
      </c>
      <c r="CD360" s="13">
        <f>IF(CH359&lt;1,"",$CE$9)</f>
        <v>3991.8149710750995</v>
      </c>
      <c r="CE360" s="12">
        <f>IF(CH359&lt;1,"",$CE$12)</f>
        <v>0</v>
      </c>
      <c r="CF360" s="12">
        <f>IF(CH359&lt;1,0,CF348)</f>
        <v>0</v>
      </c>
      <c r="CG360" s="12">
        <f>IF(CH359&lt;1,0,(CD360+CE360+CF360)-CC360)</f>
        <v>3372.2184890154376</v>
      </c>
      <c r="CH360" s="12">
        <f>IF(CH359-CG360&lt;1,0,CH359-CG360)</f>
        <v>102844.32129264089</v>
      </c>
    </row>
    <row r="361" spans="1:86" x14ac:dyDescent="0.25">
      <c r="A361" s="11" t="str">
        <f>IF(I360&lt;1,"",A360+1)</f>
        <v/>
      </c>
      <c r="B361" s="10" t="str">
        <f>IF(I360&lt;1,"",$E$7)</f>
        <v/>
      </c>
      <c r="C361" s="8">
        <f>IF(I360&lt;1,0,(I360*(B361*30)/360))</f>
        <v>0</v>
      </c>
      <c r="D361" s="9">
        <f>IF(I360 &gt; 1, IF(I360-D360&lt;1,(I360+C361),$E$9), 0)</f>
        <v>0</v>
      </c>
      <c r="E361" s="8">
        <f>IF(D361&lt;I360,IF(I360&lt;1,"",$E$12),IF(D361&lt;E360,0,D361-(I360+C361)))</f>
        <v>0</v>
      </c>
      <c r="F361" s="8"/>
      <c r="G361" s="8">
        <f>IF(G349 &gt; 1, IF(I360&lt;$E$13,(I360-D361+C361),G349), 0)</f>
        <v>0</v>
      </c>
      <c r="H361" s="8">
        <f>IF(I360&lt;1,0,IF((D361+E361+G361)-C361&gt;=(I360),(I360),(D361+E361+G361)-C361))</f>
        <v>0</v>
      </c>
      <c r="I361" s="8">
        <f>IF(I360-H361&lt;1,0,I360-H361)</f>
        <v>0</v>
      </c>
      <c r="J361" s="8"/>
      <c r="N361" s="5"/>
      <c r="AB361" s="2" t="s">
        <v>0</v>
      </c>
      <c r="CA361" s="1">
        <f>SUM(CA360+1)</f>
        <v>333</v>
      </c>
      <c r="CB361" s="14">
        <f>IF(CH360&lt;1,"",$CE$7)</f>
        <v>7.0000000000000007E-2</v>
      </c>
      <c r="CC361" s="12">
        <f>IF(CH360&lt;1,"",(CH360*(CB361*30)/360))</f>
        <v>599.92520754040527</v>
      </c>
      <c r="CD361" s="13">
        <f>IF(CH360&lt;1,"",$CE$9)</f>
        <v>3991.8149710750995</v>
      </c>
      <c r="CE361" s="12">
        <f>IF(CH360&lt;1,"",$CE$12)</f>
        <v>0</v>
      </c>
      <c r="CF361" s="12">
        <f>IF(CH360&lt;1,0,CF349)</f>
        <v>0</v>
      </c>
      <c r="CG361" s="12">
        <f>IF(CH360&lt;1,0,(CD361+CE361+CF361)-CC361)</f>
        <v>3391.8897635346943</v>
      </c>
      <c r="CH361" s="12">
        <f>IF(CH360-CG361&lt;1,0,CH360-CG361)</f>
        <v>99452.431529106194</v>
      </c>
    </row>
    <row r="362" spans="1:86" x14ac:dyDescent="0.25">
      <c r="A362" s="11" t="str">
        <f>IF(I361&lt;1,"",A361+1)</f>
        <v/>
      </c>
      <c r="B362" s="10" t="str">
        <f>IF(I361&lt;1,"",$E$7)</f>
        <v/>
      </c>
      <c r="C362" s="8">
        <f>IF(I361&lt;1,0,(I361*(B362*30)/360))</f>
        <v>0</v>
      </c>
      <c r="D362" s="9">
        <f>IF(I361 &gt; 1, IF(I361-D361&lt;1,(I361+C362),$E$9), 0)</f>
        <v>0</v>
      </c>
      <c r="E362" s="8">
        <f>IF(D362&lt;I361,IF(I361&lt;1,"",$E$12),IF(D362&lt;E361,0,D362-(I361+C362)))</f>
        <v>0</v>
      </c>
      <c r="F362" s="8"/>
      <c r="G362" s="8">
        <f>IF(G350 &gt; 1, IF(I361&lt;$E$13,(I361-D362+C362),G350), 0)</f>
        <v>0</v>
      </c>
      <c r="H362" s="8">
        <f>IF(I361&lt;1,0,IF((D362+E362+G362)-C362&gt;=(I361),(I361),(D362+E362+G362)-C362))</f>
        <v>0</v>
      </c>
      <c r="I362" s="8">
        <f>IF(I361-H362&lt;1,0,I361-H362)</f>
        <v>0</v>
      </c>
      <c r="J362" s="8"/>
      <c r="N362" s="5"/>
      <c r="AB362" s="2" t="s">
        <v>0</v>
      </c>
      <c r="CA362" s="1">
        <f>SUM(CA361+1)</f>
        <v>334</v>
      </c>
      <c r="CB362" s="14">
        <f>IF(CH361&lt;1,"",$CE$7)</f>
        <v>7.0000000000000007E-2</v>
      </c>
      <c r="CC362" s="12">
        <f>IF(CH361&lt;1,"",(CH361*(CB362*30)/360))</f>
        <v>580.13918391978621</v>
      </c>
      <c r="CD362" s="13">
        <f>IF(CH361&lt;1,"",$CE$9)</f>
        <v>3991.8149710750995</v>
      </c>
      <c r="CE362" s="12">
        <f>IF(CH361&lt;1,"",$CE$12)</f>
        <v>0</v>
      </c>
      <c r="CF362" s="12">
        <f>IF(CH361&lt;1,0,CF350)</f>
        <v>0</v>
      </c>
      <c r="CG362" s="12">
        <f>IF(CH361&lt;1,0,(CD362+CE362+CF362)-CC362)</f>
        <v>3411.6757871553132</v>
      </c>
      <c r="CH362" s="12">
        <f>IF(CH361-CG362&lt;1,0,CH361-CG362)</f>
        <v>96040.755741950881</v>
      </c>
    </row>
    <row r="363" spans="1:86" x14ac:dyDescent="0.25">
      <c r="A363" s="11" t="str">
        <f>IF(I362&lt;1,"",A362+1)</f>
        <v/>
      </c>
      <c r="B363" s="10" t="str">
        <f>IF(I362&lt;1,"",$E$7)</f>
        <v/>
      </c>
      <c r="C363" s="8">
        <f>IF(I362&lt;1,0,(I362*(B363*30)/360))</f>
        <v>0</v>
      </c>
      <c r="D363" s="9">
        <f>IF(I362 &gt; 1, IF(I362-D362&lt;1,(I362+C363),$E$9), 0)</f>
        <v>0</v>
      </c>
      <c r="E363" s="8">
        <f>IF(D363&lt;I362,IF(I362&lt;1,"",$E$12),IF(D363&lt;E362,0,D363-(I362+C363)))</f>
        <v>0</v>
      </c>
      <c r="F363" s="8"/>
      <c r="G363" s="8">
        <f>IF(G351 &gt; 1, IF(I362&lt;$E$13,(I362-D363+C363),G351), 0)</f>
        <v>0</v>
      </c>
      <c r="H363" s="8">
        <f>IF(I362&lt;1,0,IF((D363+E363+G363)-C363&gt;=(I362),(I362),(D363+E363+G363)-C363))</f>
        <v>0</v>
      </c>
      <c r="I363" s="8">
        <f>IF(I362-H363&lt;1,0,I362-H363)</f>
        <v>0</v>
      </c>
      <c r="J363" s="8"/>
      <c r="N363" s="5"/>
      <c r="AB363" s="2" t="s">
        <v>0</v>
      </c>
      <c r="CA363" s="1">
        <f>SUM(CA362+1)</f>
        <v>335</v>
      </c>
      <c r="CB363" s="14">
        <f>IF(CH362&lt;1,"",$CE$7)</f>
        <v>7.0000000000000007E-2</v>
      </c>
      <c r="CC363" s="12">
        <f>IF(CH362&lt;1,"",(CH362*(CB363*30)/360))</f>
        <v>560.23774182804686</v>
      </c>
      <c r="CD363" s="13">
        <f>IF(CH362&lt;1,"",$CE$9)</f>
        <v>3991.8149710750995</v>
      </c>
      <c r="CE363" s="12">
        <f>IF(CH362&lt;1,"",$CE$12)</f>
        <v>0</v>
      </c>
      <c r="CF363" s="12">
        <f>IF(CH362&lt;1,0,CF351)</f>
        <v>0</v>
      </c>
      <c r="CG363" s="12">
        <f>IF(CH362&lt;1,0,(CD363+CE363+CF363)-CC363)</f>
        <v>3431.5772292470529</v>
      </c>
      <c r="CH363" s="12">
        <f>IF(CH362-CG363&lt;1,0,CH362-CG363)</f>
        <v>92609.178512703831</v>
      </c>
    </row>
    <row r="364" spans="1:86" x14ac:dyDescent="0.25">
      <c r="A364" s="11" t="str">
        <f>IF(I363&lt;1,"",A363+1)</f>
        <v/>
      </c>
      <c r="B364" s="10" t="str">
        <f>IF(I363&lt;1,"",$E$7)</f>
        <v/>
      </c>
      <c r="C364" s="8">
        <f>IF(I363&lt;1,0,(I363*(B364*30)/360))</f>
        <v>0</v>
      </c>
      <c r="D364" s="9">
        <f>IF(I363 &gt; 1, IF(I363-D363&lt;1,(I363+C364),$E$9), 0)</f>
        <v>0</v>
      </c>
      <c r="E364" s="8">
        <f>IF(D364&lt;I363,IF(I363&lt;1,"",$E$12),IF(D364&lt;E363,0,D364-(I363+C364)))</f>
        <v>0</v>
      </c>
      <c r="F364" s="8"/>
      <c r="G364" s="8">
        <f>IF(G352 &gt; 1, IF(I363&lt;$E$13,(I363-D364+C364),G352), 0)</f>
        <v>0</v>
      </c>
      <c r="H364" s="8">
        <f>IF(I363&lt;1,0,IF((D364+E364+G364)-C364&gt;=(I363),(I363),(D364+E364+G364)-C364))</f>
        <v>0</v>
      </c>
      <c r="I364" s="8">
        <f>IF(I363-H364&lt;1,0,I363-H364)</f>
        <v>0</v>
      </c>
      <c r="J364" s="8"/>
      <c r="N364" s="5"/>
      <c r="AB364" s="2" t="s">
        <v>0</v>
      </c>
      <c r="CA364" s="1">
        <f>SUM(CA363+1)</f>
        <v>336</v>
      </c>
      <c r="CB364" s="14">
        <f>IF(CH363&lt;1,"",$CE$7)</f>
        <v>7.0000000000000007E-2</v>
      </c>
      <c r="CC364" s="12">
        <f>IF(CH363&lt;1,"",(CH363*(CB364*30)/360))</f>
        <v>540.22020799077234</v>
      </c>
      <c r="CD364" s="13">
        <f>IF(CH363&lt;1,"",$CE$9)</f>
        <v>3991.8149710750995</v>
      </c>
      <c r="CE364" s="12">
        <f>IF(CH363&lt;1,"",$CE$12)</f>
        <v>0</v>
      </c>
      <c r="CF364" s="12">
        <f>IF(CH363&lt;1,0,CF352)</f>
        <v>0</v>
      </c>
      <c r="CG364" s="12">
        <f>IF(CH363&lt;1,0,(CD364+CE364+CF364)-CC364)</f>
        <v>3451.594763084327</v>
      </c>
      <c r="CH364" s="12">
        <f>IF(CH363-CG364&lt;1,0,CH363-CG364)</f>
        <v>89157.583749619502</v>
      </c>
    </row>
    <row r="365" spans="1:86" x14ac:dyDescent="0.25">
      <c r="A365" s="11" t="str">
        <f>IF(I364&lt;1,"",A364+1)</f>
        <v/>
      </c>
      <c r="B365" s="10" t="str">
        <f>IF(I364&lt;1,"",$E$7)</f>
        <v/>
      </c>
      <c r="C365" s="8">
        <f>IF(I364&lt;1,0,(I364*(B365*30)/360))</f>
        <v>0</v>
      </c>
      <c r="D365" s="9">
        <f>IF(I364 &gt; 1, IF(I364-D364&lt;1,(I364+C365),$E$9), 0)</f>
        <v>0</v>
      </c>
      <c r="E365" s="8">
        <f>IF(D365&lt;I364,IF(I364&lt;1,"",$E$12),IF(D365&lt;E364,0,D365-(I364+C365)))</f>
        <v>0</v>
      </c>
      <c r="F365" s="8"/>
      <c r="G365" s="8">
        <f>IF(G353 &gt; 1, IF(I364&lt;$E$13,(I364-D365+C365),G353), 0)</f>
        <v>0</v>
      </c>
      <c r="H365" s="8">
        <f>IF(I364&lt;1,0,IF((D365+E365+G365)-C365&gt;=(I364),(I364),(D365+E365+G365)-C365))</f>
        <v>0</v>
      </c>
      <c r="I365" s="8">
        <f>IF(I364-H365&lt;1,0,I364-H365)</f>
        <v>0</v>
      </c>
      <c r="J365" s="8"/>
      <c r="N365" s="5"/>
      <c r="AB365" s="2" t="s">
        <v>0</v>
      </c>
      <c r="CA365" s="1">
        <f>SUM(CA364+1)</f>
        <v>337</v>
      </c>
      <c r="CB365" s="14">
        <f>IF(CH364&lt;1,"",$CE$7)</f>
        <v>7.0000000000000007E-2</v>
      </c>
      <c r="CC365" s="12">
        <f>IF(CH364&lt;1,"",(CH364*(CB365*30)/360))</f>
        <v>520.08590520611381</v>
      </c>
      <c r="CD365" s="13">
        <f>IF(CH364&lt;1,"",$CE$9)</f>
        <v>3991.8149710750995</v>
      </c>
      <c r="CE365" s="12">
        <f>IF(CH364&lt;1,"",$CE$12)</f>
        <v>0</v>
      </c>
      <c r="CF365" s="12">
        <f>IF(CH364&lt;1,0,CF353)</f>
        <v>0</v>
      </c>
      <c r="CG365" s="12">
        <f>IF(CH364&lt;1,0,(CD365+CE365+CF365)-CC365)</f>
        <v>3471.7290658689858</v>
      </c>
      <c r="CH365" s="12">
        <f>IF(CH364-CG365&lt;1,0,CH364-CG365)</f>
        <v>85685.854683750513</v>
      </c>
    </row>
    <row r="366" spans="1:86" x14ac:dyDescent="0.25">
      <c r="A366" s="11" t="str">
        <f>IF(I365&lt;1,"",A365+1)</f>
        <v/>
      </c>
      <c r="B366" s="10" t="str">
        <f>IF(I365&lt;1,"",$E$7)</f>
        <v/>
      </c>
      <c r="C366" s="8">
        <f>IF(I365&lt;1,0,(I365*(B366*30)/360))</f>
        <v>0</v>
      </c>
      <c r="D366" s="9">
        <f>IF(I365 &gt; 1, IF(I365-D365&lt;1,(I365+C366),$E$9), 0)</f>
        <v>0</v>
      </c>
      <c r="E366" s="8">
        <f>IF(D366&lt;I365,IF(I365&lt;1,"",$E$12),IF(D366&lt;E365,0,D366-(I365+C366)))</f>
        <v>0</v>
      </c>
      <c r="F366" s="8"/>
      <c r="G366" s="8">
        <f>IF(G354 &gt; 1, IF(I365&lt;$E$13,(I365-D366+C366),G354), 0)</f>
        <v>0</v>
      </c>
      <c r="H366" s="8">
        <f>IF(I365&lt;1,0,IF((D366+E366+G366)-C366&gt;=(I365),(I365),(D366+E366+G366)-C366))</f>
        <v>0</v>
      </c>
      <c r="I366" s="8">
        <f>IF(I365-H366&lt;1,0,I365-H366)</f>
        <v>0</v>
      </c>
      <c r="J366" s="8"/>
      <c r="N366" s="5"/>
      <c r="AB366" s="2" t="s">
        <v>0</v>
      </c>
      <c r="CA366" s="1">
        <f>SUM(CA365+1)</f>
        <v>338</v>
      </c>
      <c r="CB366" s="14">
        <f>IF(CH365&lt;1,"",$CE$7)</f>
        <v>7.0000000000000007E-2</v>
      </c>
      <c r="CC366" s="12">
        <f>IF(CH365&lt;1,"",(CH365*(CB366*30)/360))</f>
        <v>499.83415232187804</v>
      </c>
      <c r="CD366" s="13">
        <f>IF(CH365&lt;1,"",$CE$9)</f>
        <v>3991.8149710750995</v>
      </c>
      <c r="CE366" s="12">
        <f>IF(CH365&lt;1,"",$CE$12)</f>
        <v>0</v>
      </c>
      <c r="CF366" s="12">
        <f>IF(CH365&lt;1,0,CF354)</f>
        <v>0</v>
      </c>
      <c r="CG366" s="12">
        <f>IF(CH365&lt;1,0,(CD366+CE366+CF366)-CC366)</f>
        <v>3491.9808187532217</v>
      </c>
      <c r="CH366" s="12">
        <f>IF(CH365-CG366&lt;1,0,CH365-CG366)</f>
        <v>82193.873864997295</v>
      </c>
    </row>
    <row r="367" spans="1:86" x14ac:dyDescent="0.25">
      <c r="A367" s="11" t="str">
        <f>IF(I366&lt;1,"",A366+1)</f>
        <v/>
      </c>
      <c r="B367" s="10" t="str">
        <f>IF(I366&lt;1,"",$E$7)</f>
        <v/>
      </c>
      <c r="C367" s="8">
        <f>IF(I366&lt;1,0,(I366*(B367*30)/360))</f>
        <v>0</v>
      </c>
      <c r="D367" s="9">
        <f>IF(I366 &gt; 1, IF(I366-D366&lt;1,(I366+C367),$E$9), 0)</f>
        <v>0</v>
      </c>
      <c r="E367" s="8">
        <f>IF(D367&lt;I366,IF(I366&lt;1,"",$E$12),IF(D367&lt;E366,0,D367-(I366+C367)))</f>
        <v>0</v>
      </c>
      <c r="F367" s="8"/>
      <c r="G367" s="8">
        <f>IF(G355 &gt; 1, IF(I366&lt;$E$13,(I366-D367+C367),G355), 0)</f>
        <v>0</v>
      </c>
      <c r="H367" s="8">
        <f>IF(I366&lt;1,0,IF((D367+E367+G367)-C367&gt;=(I366),(I366),(D367+E367+G367)-C367))</f>
        <v>0</v>
      </c>
      <c r="I367" s="8">
        <f>IF(I366-H367&lt;1,0,I366-H367)</f>
        <v>0</v>
      </c>
      <c r="J367" s="8"/>
      <c r="N367" s="5"/>
      <c r="AB367" s="2" t="s">
        <v>0</v>
      </c>
      <c r="CA367" s="1">
        <f>SUM(CA366+1)</f>
        <v>339</v>
      </c>
      <c r="CB367" s="14">
        <f>IF(CH366&lt;1,"",$CE$7)</f>
        <v>7.0000000000000007E-2</v>
      </c>
      <c r="CC367" s="12">
        <f>IF(CH366&lt;1,"",(CH366*(CB367*30)/360))</f>
        <v>479.46426421248424</v>
      </c>
      <c r="CD367" s="13">
        <f>IF(CH366&lt;1,"",$CE$9)</f>
        <v>3991.8149710750995</v>
      </c>
      <c r="CE367" s="12">
        <f>IF(CH366&lt;1,"",$CE$12)</f>
        <v>0</v>
      </c>
      <c r="CF367" s="12">
        <f>IF(CH366&lt;1,0,CF355)</f>
        <v>0</v>
      </c>
      <c r="CG367" s="12">
        <f>IF(CH366&lt;1,0,(CD367+CE367+CF367)-CC367)</f>
        <v>3512.3507068626154</v>
      </c>
      <c r="CH367" s="12">
        <f>IF(CH366-CG367&lt;1,0,CH366-CG367)</f>
        <v>78681.523158134674</v>
      </c>
    </row>
    <row r="368" spans="1:86" x14ac:dyDescent="0.25">
      <c r="A368" s="11" t="str">
        <f>IF(I367&lt;1,"",A367+1)</f>
        <v/>
      </c>
      <c r="B368" s="10" t="str">
        <f>IF(I367&lt;1,"",$E$7)</f>
        <v/>
      </c>
      <c r="C368" s="8">
        <f>IF(I367&lt;1,0,(I367*(B368*30)/360))</f>
        <v>0</v>
      </c>
      <c r="D368" s="9">
        <f>IF(I367 &gt; 1, IF(I367-D367&lt;1,(I367+C368),$E$9), 0)</f>
        <v>0</v>
      </c>
      <c r="E368" s="8">
        <f>IF(D368&lt;I367,IF(I367&lt;1,"",$E$12),IF(D368&lt;E367,0,D368-(I367+C368)))</f>
        <v>0</v>
      </c>
      <c r="F368" s="8"/>
      <c r="G368" s="8">
        <f>IF(G356 &gt; 1, IF(I367&lt;$E$13,(I367-D368+C368),G356), 0)</f>
        <v>0</v>
      </c>
      <c r="H368" s="8">
        <f>IF(I367&lt;1,0,IF((D368+E368+G368)-C368&gt;=(I367),(I367),(D368+E368+G368)-C368))</f>
        <v>0</v>
      </c>
      <c r="I368" s="8">
        <f>IF(I367-H368&lt;1,0,I367-H368)</f>
        <v>0</v>
      </c>
      <c r="J368" s="8"/>
      <c r="N368" s="5"/>
      <c r="AB368" s="2" t="s">
        <v>0</v>
      </c>
      <c r="CA368" s="1">
        <f>SUM(CA367+1)</f>
        <v>340</v>
      </c>
      <c r="CB368" s="14">
        <f>IF(CH367&lt;1,"",$CE$7)</f>
        <v>7.0000000000000007E-2</v>
      </c>
      <c r="CC368" s="12">
        <f>IF(CH367&lt;1,"",(CH367*(CB368*30)/360))</f>
        <v>458.9755517557856</v>
      </c>
      <c r="CD368" s="13">
        <f>IF(CH367&lt;1,"",$CE$9)</f>
        <v>3991.8149710750995</v>
      </c>
      <c r="CE368" s="12">
        <f>IF(CH367&lt;1,"",$CE$12)</f>
        <v>0</v>
      </c>
      <c r="CF368" s="12">
        <f>IF(CH367&lt;1,0,CF356)</f>
        <v>0</v>
      </c>
      <c r="CG368" s="12">
        <f>IF(CH367&lt;1,0,(CD368+CE368+CF368)-CC368)</f>
        <v>3532.8394193193139</v>
      </c>
      <c r="CH368" s="12">
        <f>IF(CH367-CG368&lt;1,0,CH367-CG368)</f>
        <v>75148.683738815365</v>
      </c>
    </row>
    <row r="369" spans="1:86" x14ac:dyDescent="0.25">
      <c r="A369" s="11" t="str">
        <f>IF(I368&lt;1,"",A368+1)</f>
        <v/>
      </c>
      <c r="B369" s="10" t="str">
        <f>IF(I368&lt;1,"",$E$7)</f>
        <v/>
      </c>
      <c r="C369" s="8">
        <f>IF(I368&lt;1,0,(I368*(B369*30)/360))</f>
        <v>0</v>
      </c>
      <c r="D369" s="9">
        <f>IF(I368 &gt; 1, IF(I368-D368&lt;1,(I368+C369),$E$9), 0)</f>
        <v>0</v>
      </c>
      <c r="E369" s="8">
        <f>IF(D369&lt;I368,IF(I368&lt;1,"",$E$12),IF(D369&lt;E368,0,D369-(I368+C369)))</f>
        <v>0</v>
      </c>
      <c r="F369" s="8"/>
      <c r="G369" s="8">
        <f>IF(G357 &gt; 1, IF(I368&lt;$E$13,(I368-D369+C369),G357), 0)</f>
        <v>0</v>
      </c>
      <c r="H369" s="8">
        <f>IF(I368&lt;1,0,IF((D369+E369+G369)-C369&gt;=(I368),(I368),(D369+E369+G369)-C369))</f>
        <v>0</v>
      </c>
      <c r="I369" s="8">
        <f>IF(I368-H369&lt;1,0,I368-H369)</f>
        <v>0</v>
      </c>
      <c r="J369" s="8"/>
      <c r="N369" s="5"/>
      <c r="AB369" s="2" t="s">
        <v>0</v>
      </c>
      <c r="CA369" s="1">
        <f>SUM(CA368+1)</f>
        <v>341</v>
      </c>
      <c r="CB369" s="14">
        <f>IF(CH368&lt;1,"",$CE$7)</f>
        <v>7.0000000000000007E-2</v>
      </c>
      <c r="CC369" s="12">
        <f>IF(CH368&lt;1,"",(CH368*(CB369*30)/360))</f>
        <v>438.36732180975628</v>
      </c>
      <c r="CD369" s="13">
        <f>IF(CH368&lt;1,"",$CE$9)</f>
        <v>3991.8149710750995</v>
      </c>
      <c r="CE369" s="12">
        <f>IF(CH368&lt;1,"",$CE$12)</f>
        <v>0</v>
      </c>
      <c r="CF369" s="12">
        <f>IF(CH368&lt;1,0,CF357)</f>
        <v>0</v>
      </c>
      <c r="CG369" s="12">
        <f>IF(CH368&lt;1,0,(CD369+CE369+CF369)-CC369)</f>
        <v>3553.447649265343</v>
      </c>
      <c r="CH369" s="12">
        <f>IF(CH368-CG369&lt;1,0,CH368-CG369)</f>
        <v>71595.236089550017</v>
      </c>
    </row>
    <row r="370" spans="1:86" x14ac:dyDescent="0.25">
      <c r="A370" s="11" t="str">
        <f>IF(I369&lt;1,"",A369+1)</f>
        <v/>
      </c>
      <c r="B370" s="10" t="str">
        <f>IF(I369&lt;1,"",$E$7)</f>
        <v/>
      </c>
      <c r="C370" s="8">
        <f>IF(I369&lt;1,0,(I369*(B370*30)/360))</f>
        <v>0</v>
      </c>
      <c r="D370" s="9">
        <f>IF(I369 &gt; 1, IF(I369-D369&lt;1,(I369+C370),$E$9), 0)</f>
        <v>0</v>
      </c>
      <c r="E370" s="8">
        <f>IF(D370&lt;I369,IF(I369&lt;1,"",$E$12),IF(D370&lt;E369,0,D370-(I369+C370)))</f>
        <v>0</v>
      </c>
      <c r="F370" s="8"/>
      <c r="G370" s="8">
        <f>IF(G358 &gt; 1, IF(I369&lt;$E$13,(I369-D370+C370),G358), 0)</f>
        <v>0</v>
      </c>
      <c r="H370" s="8">
        <f>IF(I369&lt;1,0,IF((D370+E370+G370)-C370&gt;=(I369),(I369),(D370+E370+G370)-C370))</f>
        <v>0</v>
      </c>
      <c r="I370" s="8">
        <f>IF(I369-H370&lt;1,0,I369-H370)</f>
        <v>0</v>
      </c>
      <c r="J370" s="8"/>
      <c r="N370" s="5" t="s">
        <v>0</v>
      </c>
      <c r="AB370" s="2" t="s">
        <v>0</v>
      </c>
      <c r="CA370" s="1">
        <f>SUM(CA369+1)</f>
        <v>342</v>
      </c>
      <c r="CB370" s="14">
        <f>IF(CH369&lt;1,"",$CE$7)</f>
        <v>7.0000000000000007E-2</v>
      </c>
      <c r="CC370" s="12">
        <f>IF(CH369&lt;1,"",(CH369*(CB370*30)/360))</f>
        <v>417.63887718904175</v>
      </c>
      <c r="CD370" s="13">
        <f>IF(CH369&lt;1,"",$CE$9)</f>
        <v>3991.8149710750995</v>
      </c>
      <c r="CE370" s="12">
        <f>IF(CH369&lt;1,"",$CE$12)</f>
        <v>0</v>
      </c>
      <c r="CF370" s="12">
        <f>IF(CH369&lt;1,0,CF358)</f>
        <v>0</v>
      </c>
      <c r="CG370" s="12">
        <f>IF(CH369&lt;1,0,(CD370+CE370+CF370)-CC370)</f>
        <v>3574.176093886058</v>
      </c>
      <c r="CH370" s="12">
        <f>IF(CH369-CG370&lt;1,0,CH369-CG370)</f>
        <v>68021.059995663963</v>
      </c>
    </row>
    <row r="371" spans="1:86" x14ac:dyDescent="0.25">
      <c r="A371" s="11" t="str">
        <f>IF(I370&lt;1,"",A370+1)</f>
        <v/>
      </c>
      <c r="B371" s="10" t="str">
        <f>IF(I370&lt;1,"",$E$7)</f>
        <v/>
      </c>
      <c r="C371" s="8">
        <f>IF(I370&lt;1,0,(I370*(B371*30)/360))</f>
        <v>0</v>
      </c>
      <c r="D371" s="9">
        <f>IF(I370 &gt; 1, IF(I370-D370&lt;1,(I370+C371),$E$9), 0)</f>
        <v>0</v>
      </c>
      <c r="E371" s="8">
        <f>IF(D371&lt;I370,IF(I370&lt;1,"",$E$12),IF(D371&lt;E370,0,D371-(I370+C371)))</f>
        <v>0</v>
      </c>
      <c r="F371" s="8"/>
      <c r="G371" s="8">
        <f>IF(G359 &gt; 1, IF(I370&lt;$E$13,(I370-D371+C371),G359), 0)</f>
        <v>0</v>
      </c>
      <c r="H371" s="8">
        <f>IF(I370&lt;1,0,IF((D371+E371+G371)-C371&gt;=(I370),(I370),(D371+E371+G371)-C371))</f>
        <v>0</v>
      </c>
      <c r="I371" s="8">
        <f>IF(I370-H371&lt;1,0,I370-H371)</f>
        <v>0</v>
      </c>
      <c r="J371" s="8"/>
      <c r="N371" s="5"/>
      <c r="AB371" s="2" t="s">
        <v>0</v>
      </c>
      <c r="CA371" s="1">
        <f>SUM(CA370+1)</f>
        <v>343</v>
      </c>
      <c r="CB371" s="14">
        <f>IF(CH370&lt;1,"",$CE$7)</f>
        <v>7.0000000000000007E-2</v>
      </c>
      <c r="CC371" s="12">
        <f>IF(CH370&lt;1,"",(CH370*(CB371*30)/360))</f>
        <v>396.78951664137315</v>
      </c>
      <c r="CD371" s="13">
        <f>IF(CH370&lt;1,"",$CE$9)</f>
        <v>3991.8149710750995</v>
      </c>
      <c r="CE371" s="12">
        <f>IF(CH370&lt;1,"",$CE$12)</f>
        <v>0</v>
      </c>
      <c r="CF371" s="12">
        <f>IF(CH370&lt;1,0,CF359)</f>
        <v>0</v>
      </c>
      <c r="CG371" s="12">
        <f>IF(CH370&lt;1,0,(CD371+CE371+CF371)-CC371)</f>
        <v>3595.0254544337263</v>
      </c>
      <c r="CH371" s="12">
        <f>IF(CH370-CG371&lt;1,0,CH370-CG371)</f>
        <v>64426.034541230234</v>
      </c>
    </row>
    <row r="372" spans="1:86" x14ac:dyDescent="0.25">
      <c r="A372" s="11" t="str">
        <f>IF(I371&lt;1,"",A371+1)</f>
        <v/>
      </c>
      <c r="B372" s="10" t="str">
        <f>IF(I371&lt;1,"",$E$7)</f>
        <v/>
      </c>
      <c r="C372" s="8">
        <f>IF(I371&lt;1,0,(I371*(B372*30)/360))</f>
        <v>0</v>
      </c>
      <c r="D372" s="9">
        <f>IF(I371 &gt; 1, IF(I371-D371&lt;1,(I371+C372),$E$9), 0)</f>
        <v>0</v>
      </c>
      <c r="E372" s="8">
        <f>IF(D372&lt;I371,IF(I371&lt;1,"",$E$12),IF(D372&lt;E371,0,D372-(I371+C372)))</f>
        <v>0</v>
      </c>
      <c r="F372" s="8"/>
      <c r="G372" s="8">
        <f>IF(G360 &gt; 1, IF(I371&lt;$E$13,(I371-D372+C372),G360), 0)</f>
        <v>0</v>
      </c>
      <c r="H372" s="8">
        <f>IF(I371&lt;1,0,IF((D372+E372+G372)-C372&gt;=(I371),(I371),(D372+E372+G372)-C372))</f>
        <v>0</v>
      </c>
      <c r="I372" s="8">
        <f>IF(I371-H372&lt;1,0,I371-H372)</f>
        <v>0</v>
      </c>
      <c r="J372" s="8"/>
      <c r="N372" s="5"/>
      <c r="AB372" s="2" t="s">
        <v>0</v>
      </c>
      <c r="CA372" s="1">
        <f>SUM(CA371+1)</f>
        <v>344</v>
      </c>
      <c r="CB372" s="14">
        <f>IF(CH371&lt;1,"",$CE$7)</f>
        <v>7.0000000000000007E-2</v>
      </c>
      <c r="CC372" s="12">
        <f>IF(CH371&lt;1,"",(CH371*(CB372*30)/360))</f>
        <v>375.81853482384304</v>
      </c>
      <c r="CD372" s="13">
        <f>IF(CH371&lt;1,"",$CE$9)</f>
        <v>3991.8149710750995</v>
      </c>
      <c r="CE372" s="12">
        <f>IF(CH371&lt;1,"",$CE$12)</f>
        <v>0</v>
      </c>
      <c r="CF372" s="12">
        <f>IF(CH371&lt;1,0,CF360)</f>
        <v>0</v>
      </c>
      <c r="CG372" s="12">
        <f>IF(CH371&lt;1,0,(CD372+CE372+CF372)-CC372)</f>
        <v>3615.9964362512565</v>
      </c>
      <c r="CH372" s="12">
        <f>IF(CH371-CG372&lt;1,0,CH371-CG372)</f>
        <v>60810.038104978979</v>
      </c>
    </row>
    <row r="373" spans="1:86" x14ac:dyDescent="0.25">
      <c r="A373" s="11" t="str">
        <f>IF(I372&lt;1,"",A372+1)</f>
        <v/>
      </c>
      <c r="B373" s="10" t="str">
        <f>IF(I372&lt;1,"",$E$7)</f>
        <v/>
      </c>
      <c r="C373" s="8">
        <f>IF(I372&lt;1,0,(I372*(B373*30)/360))</f>
        <v>0</v>
      </c>
      <c r="D373" s="9">
        <f>IF(I372 &gt; 1, IF(I372-D372&lt;1,(I372+C373),$E$9), 0)</f>
        <v>0</v>
      </c>
      <c r="E373" s="8">
        <f>IF(D373&lt;I372,IF(I372&lt;1,"",$E$12),IF(D373&lt;E372,0,D373-(I372+C373)))</f>
        <v>0</v>
      </c>
      <c r="F373" s="8"/>
      <c r="G373" s="8">
        <f>IF(G361 &gt; 1, IF(I372&lt;$E$13,(I372-D373+C373),G361), 0)</f>
        <v>0</v>
      </c>
      <c r="H373" s="8">
        <f>IF(I372&lt;1,0,IF((D373+E373+G373)-C373&gt;=(I372),(I372),(D373+E373+G373)-C373))</f>
        <v>0</v>
      </c>
      <c r="I373" s="8">
        <f>IF(I372-H373&lt;1,0,I372-H373)</f>
        <v>0</v>
      </c>
      <c r="J373" s="8"/>
      <c r="N373" s="5"/>
      <c r="AB373" s="2" t="s">
        <v>0</v>
      </c>
      <c r="CA373" s="1">
        <f>SUM(CA372+1)</f>
        <v>345</v>
      </c>
      <c r="CB373" s="14">
        <f>IF(CH372&lt;1,"",$CE$7)</f>
        <v>7.0000000000000007E-2</v>
      </c>
      <c r="CC373" s="12">
        <f>IF(CH372&lt;1,"",(CH372*(CB373*30)/360))</f>
        <v>354.72522227904403</v>
      </c>
      <c r="CD373" s="13">
        <f>IF(CH372&lt;1,"",$CE$9)</f>
        <v>3991.8149710750995</v>
      </c>
      <c r="CE373" s="12">
        <f>IF(CH372&lt;1,"",$CE$12)</f>
        <v>0</v>
      </c>
      <c r="CF373" s="12">
        <f>IF(CH372&lt;1,0,CF361)</f>
        <v>0</v>
      </c>
      <c r="CG373" s="12">
        <f>IF(CH372&lt;1,0,(CD373+CE373+CF373)-CC373)</f>
        <v>3637.0897487960556</v>
      </c>
      <c r="CH373" s="12">
        <f>IF(CH372-CG373&lt;1,0,CH372-CG373)</f>
        <v>57172.948356182926</v>
      </c>
    </row>
    <row r="374" spans="1:86" x14ac:dyDescent="0.25">
      <c r="A374" s="11" t="str">
        <f>IF(I373&lt;1,"",A373+1)</f>
        <v/>
      </c>
      <c r="B374" s="10" t="str">
        <f>IF(I373&lt;1,"",$E$7)</f>
        <v/>
      </c>
      <c r="C374" s="8">
        <f>IF(I373&lt;1,0,(I373*(B374*30)/360))</f>
        <v>0</v>
      </c>
      <c r="D374" s="9">
        <f>IF(I373 &gt; 1, IF(I373-D373&lt;1,(I373+C374),$E$9), 0)</f>
        <v>0</v>
      </c>
      <c r="E374" s="8">
        <f>IF(D374&lt;I373,IF(I373&lt;1,"",$E$12),IF(D374&lt;E373,0,D374-(I373+C374)))</f>
        <v>0</v>
      </c>
      <c r="F374" s="8"/>
      <c r="G374" s="8">
        <f>IF(G362 &gt; 1, IF(I373&lt;$E$13,(I373-D374+C374),G362), 0)</f>
        <v>0</v>
      </c>
      <c r="H374" s="8">
        <f>IF(I373&lt;1,0,IF((D374+E374+G374)-C374&gt;=(I373),(I373),(D374+E374+G374)-C374))</f>
        <v>0</v>
      </c>
      <c r="I374" s="8">
        <f>IF(I373-H374&lt;1,0,I373-H374)</f>
        <v>0</v>
      </c>
      <c r="J374" s="8"/>
      <c r="N374" s="5"/>
      <c r="AB374" s="2" t="s">
        <v>0</v>
      </c>
      <c r="CA374" s="1">
        <f>SUM(CA373+1)</f>
        <v>346</v>
      </c>
      <c r="CB374" s="14">
        <f>IF(CH373&lt;1,"",$CE$7)</f>
        <v>7.0000000000000007E-2</v>
      </c>
      <c r="CC374" s="12">
        <f>IF(CH373&lt;1,"",(CH373*(CB374*30)/360))</f>
        <v>333.50886541106712</v>
      </c>
      <c r="CD374" s="13">
        <f>IF(CH373&lt;1,"",$CE$9)</f>
        <v>3991.8149710750995</v>
      </c>
      <c r="CE374" s="12">
        <f>IF(CH373&lt;1,"",$CE$12)</f>
        <v>0</v>
      </c>
      <c r="CF374" s="12">
        <f>IF(CH373&lt;1,0,CF362)</f>
        <v>0</v>
      </c>
      <c r="CG374" s="12">
        <f>IF(CH373&lt;1,0,(CD374+CE374+CF374)-CC374)</f>
        <v>3658.3061056640322</v>
      </c>
      <c r="CH374" s="12">
        <f>IF(CH373-CG374&lt;1,0,CH373-CG374)</f>
        <v>53514.642250518897</v>
      </c>
    </row>
    <row r="375" spans="1:86" x14ac:dyDescent="0.25">
      <c r="A375" s="11" t="str">
        <f>IF(I374&lt;1,"",A374+1)</f>
        <v/>
      </c>
      <c r="B375" s="10" t="str">
        <f>IF(I374&lt;1,"",$E$7)</f>
        <v/>
      </c>
      <c r="C375" s="8">
        <f>IF(I374&lt;1,0,(I374*(B375*30)/360))</f>
        <v>0</v>
      </c>
      <c r="D375" s="9">
        <f>IF(I374 &gt; 1, IF(I374-D374&lt;1,(I374+C375),$E$9), 0)</f>
        <v>0</v>
      </c>
      <c r="E375" s="8">
        <f>IF(D375&lt;I374,IF(I374&lt;1,"",$E$12),IF(D375&lt;E374,0,D375-(I374+C375)))</f>
        <v>0</v>
      </c>
      <c r="F375" s="8"/>
      <c r="G375" s="8">
        <f>IF(G363 &gt; 1, IF(I374&lt;$E$13,(I374-D375+C375),G363), 0)</f>
        <v>0</v>
      </c>
      <c r="H375" s="8">
        <f>IF(I374&lt;1,0,IF((D375+E375+G375)-C375&gt;=(I374),(I374),(D375+E375+G375)-C375))</f>
        <v>0</v>
      </c>
      <c r="I375" s="8">
        <f>IF(I374-H375&lt;1,0,I374-H375)</f>
        <v>0</v>
      </c>
      <c r="J375" s="8"/>
      <c r="N375" s="5"/>
      <c r="AB375" s="2" t="s">
        <v>0</v>
      </c>
      <c r="CA375" s="1">
        <f>SUM(CA374+1)</f>
        <v>347</v>
      </c>
      <c r="CB375" s="14">
        <f>IF(CH374&lt;1,"",$CE$7)</f>
        <v>7.0000000000000007E-2</v>
      </c>
      <c r="CC375" s="12">
        <f>IF(CH374&lt;1,"",(CH374*(CB375*30)/360))</f>
        <v>312.16874646136023</v>
      </c>
      <c r="CD375" s="13">
        <f>IF(CH374&lt;1,"",$CE$9)</f>
        <v>3991.8149710750995</v>
      </c>
      <c r="CE375" s="12">
        <f>IF(CH374&lt;1,"",$CE$12)</f>
        <v>0</v>
      </c>
      <c r="CF375" s="12">
        <f>IF(CH374&lt;1,0,CF363)</f>
        <v>0</v>
      </c>
      <c r="CG375" s="12">
        <f>IF(CH374&lt;1,0,(CD375+CE375+CF375)-CC375)</f>
        <v>3679.6462246137394</v>
      </c>
      <c r="CH375" s="12">
        <f>IF(CH374-CG375&lt;1,0,CH374-CG375)</f>
        <v>49834.996025905159</v>
      </c>
    </row>
    <row r="376" spans="1:86" x14ac:dyDescent="0.25">
      <c r="A376" s="11" t="str">
        <f>IF(I375&lt;1,"",A375+1)</f>
        <v/>
      </c>
      <c r="B376" s="10" t="str">
        <f>IF(I375&lt;1,"",$E$7)</f>
        <v/>
      </c>
      <c r="C376" s="8">
        <f>IF(I375&lt;1,0,(I375*(B376*30)/360))</f>
        <v>0</v>
      </c>
      <c r="D376" s="9">
        <f>IF(I375 &gt; 1, IF(I375-D375&lt;1,(I375+C376),$E$9), 0)</f>
        <v>0</v>
      </c>
      <c r="E376" s="8">
        <f>IF(D376&lt;I375,IF(I375&lt;1,"",$E$12),IF(D376&lt;E375,0,D376-(I375+C376)))</f>
        <v>0</v>
      </c>
      <c r="F376" s="8"/>
      <c r="G376" s="8">
        <f>IF(G364 &gt; 1, IF(I375&lt;$E$13,(I375-D376+C376),G364), 0)</f>
        <v>0</v>
      </c>
      <c r="H376" s="8">
        <f>IF(I375&lt;1,0,IF((D376+E376+G376)-C376&gt;=(I375),(I375),(D376+E376+G376)-C376))</f>
        <v>0</v>
      </c>
      <c r="I376" s="8">
        <f>IF(I375-H376&lt;1,0,I375-H376)</f>
        <v>0</v>
      </c>
      <c r="J376" s="8"/>
      <c r="N376" s="5"/>
      <c r="AB376" s="2" t="s">
        <v>0</v>
      </c>
      <c r="CA376" s="1">
        <f>SUM(CA375+1)</f>
        <v>348</v>
      </c>
      <c r="CB376" s="14">
        <f>IF(CH375&lt;1,"",$CE$7)</f>
        <v>7.0000000000000007E-2</v>
      </c>
      <c r="CC376" s="12">
        <f>IF(CH375&lt;1,"",(CH375*(CB376*30)/360))</f>
        <v>290.70414348444677</v>
      </c>
      <c r="CD376" s="13">
        <f>IF(CH375&lt;1,"",$CE$9)</f>
        <v>3991.8149710750995</v>
      </c>
      <c r="CE376" s="12">
        <f>IF(CH375&lt;1,"",$CE$12)</f>
        <v>0</v>
      </c>
      <c r="CF376" s="12">
        <f>IF(CH375&lt;1,0,CF364)</f>
        <v>0</v>
      </c>
      <c r="CG376" s="12">
        <f>IF(CH375&lt;1,0,(CD376+CE376+CF376)-CC376)</f>
        <v>3701.1108275906527</v>
      </c>
      <c r="CH376" s="12">
        <f>IF(CH375-CG376&lt;1,0,CH375-CG376)</f>
        <v>46133.885198314507</v>
      </c>
    </row>
    <row r="377" spans="1:86" x14ac:dyDescent="0.25">
      <c r="A377" s="11" t="str">
        <f>IF(I376&lt;1,"",A376+1)</f>
        <v/>
      </c>
      <c r="B377" s="10" t="str">
        <f>IF(I376&lt;1,"",$E$7)</f>
        <v/>
      </c>
      <c r="C377" s="8">
        <f>IF(I376&lt;1,0,(I376*(B377*30)/360))</f>
        <v>0</v>
      </c>
      <c r="D377" s="9">
        <f>IF(I376 &gt; 1, IF(I376-D376&lt;1,(I376+C377),$E$9), 0)</f>
        <v>0</v>
      </c>
      <c r="E377" s="8">
        <f>IF(D377&lt;I376,IF(I376&lt;1,"",$E$12),IF(D377&lt;E376,0,D377-(I376+C377)))</f>
        <v>0</v>
      </c>
      <c r="F377" s="8"/>
      <c r="G377" s="8">
        <f>IF(G365 &gt; 1, IF(I376&lt;$E$13,(I376-D377+C377),G365), 0)</f>
        <v>0</v>
      </c>
      <c r="H377" s="8">
        <f>IF(I376&lt;1,0,IF((D377+E377+G377)-C377&gt;=(I376),(I376),(D377+E377+G377)-C377))</f>
        <v>0</v>
      </c>
      <c r="I377" s="8">
        <f>IF(I376-H377&lt;1,0,I376-H377)</f>
        <v>0</v>
      </c>
      <c r="J377" s="8"/>
      <c r="N377" s="5"/>
      <c r="AB377" s="2" t="s">
        <v>0</v>
      </c>
      <c r="CA377" s="1">
        <f>SUM(CA376+1)</f>
        <v>349</v>
      </c>
      <c r="CB377" s="14">
        <f>IF(CH376&lt;1,"",$CE$7)</f>
        <v>7.0000000000000007E-2</v>
      </c>
      <c r="CC377" s="12">
        <f>IF(CH376&lt;1,"",(CH376*(CB377*30)/360))</f>
        <v>269.11433032350129</v>
      </c>
      <c r="CD377" s="13">
        <f>IF(CH376&lt;1,"",$CE$9)</f>
        <v>3991.8149710750995</v>
      </c>
      <c r="CE377" s="12">
        <f>IF(CH376&lt;1,"",$CE$12)</f>
        <v>0</v>
      </c>
      <c r="CF377" s="12">
        <f>IF(CH376&lt;1,0,CF365)</f>
        <v>0</v>
      </c>
      <c r="CG377" s="12">
        <f>IF(CH376&lt;1,0,(CD377+CE377+CF377)-CC377)</f>
        <v>3722.7006407515983</v>
      </c>
      <c r="CH377" s="12">
        <f>IF(CH376-CG377&lt;1,0,CH376-CG377)</f>
        <v>42411.184557562912</v>
      </c>
    </row>
    <row r="378" spans="1:86" x14ac:dyDescent="0.25">
      <c r="A378" s="11" t="str">
        <f>IF(I377&lt;1,"",A377+1)</f>
        <v/>
      </c>
      <c r="B378" s="10" t="str">
        <f>IF(I377&lt;1,"",$E$7)</f>
        <v/>
      </c>
      <c r="C378" s="8">
        <f>IF(I377&lt;1,0,(I377*(B378*30)/360))</f>
        <v>0</v>
      </c>
      <c r="D378" s="9">
        <f>IF(I377 &gt; 1, IF(I377-D377&lt;1,(I377+C378),$E$9), 0)</f>
        <v>0</v>
      </c>
      <c r="E378" s="8">
        <f>IF(D378&lt;I377,IF(I377&lt;1,"",$E$12),IF(D378&lt;E377,0,D378-(I377+C378)))</f>
        <v>0</v>
      </c>
      <c r="F378" s="8"/>
      <c r="G378" s="8">
        <f>IF(G366 &gt; 1, IF(I377&lt;$E$13,(I377-D378+C378),G366), 0)</f>
        <v>0</v>
      </c>
      <c r="H378" s="8">
        <f>IF(I377&lt;1,0,IF((D378+E378+G378)-C378&gt;=(I377),(I377),(D378+E378+G378)-C378))</f>
        <v>0</v>
      </c>
      <c r="I378" s="8">
        <f>IF(I377-H378&lt;1,0,I377-H378)</f>
        <v>0</v>
      </c>
      <c r="J378" s="8"/>
      <c r="N378" s="5"/>
      <c r="AB378" s="2" t="s">
        <v>0</v>
      </c>
      <c r="CA378" s="1">
        <f>SUM(CA377+1)</f>
        <v>350</v>
      </c>
      <c r="CB378" s="14">
        <f>IF(CH377&lt;1,"",$CE$7)</f>
        <v>7.0000000000000007E-2</v>
      </c>
      <c r="CC378" s="12">
        <f>IF(CH377&lt;1,"",(CH377*(CB378*30)/360))</f>
        <v>247.39857658578367</v>
      </c>
      <c r="CD378" s="13">
        <f>IF(CH377&lt;1,"",$CE$9)</f>
        <v>3991.8149710750995</v>
      </c>
      <c r="CE378" s="12">
        <f>IF(CH377&lt;1,"",$CE$12)</f>
        <v>0</v>
      </c>
      <c r="CF378" s="12">
        <f>IF(CH377&lt;1,0,CF366)</f>
        <v>0</v>
      </c>
      <c r="CG378" s="12">
        <f>IF(CH377&lt;1,0,(CD378+CE378+CF378)-CC378)</f>
        <v>3744.4163944893157</v>
      </c>
      <c r="CH378" s="12">
        <f>IF(CH377-CG378&lt;1,0,CH377-CG378)</f>
        <v>38666.768163073597</v>
      </c>
    </row>
    <row r="379" spans="1:86" x14ac:dyDescent="0.25">
      <c r="A379" s="11" t="str">
        <f>IF(I378&lt;1,"",A378+1)</f>
        <v/>
      </c>
      <c r="B379" s="10" t="str">
        <f>IF(I378&lt;1,"",$E$7)</f>
        <v/>
      </c>
      <c r="C379" s="8">
        <f>IF(I378&lt;1,0,(I378*(B379*30)/360))</f>
        <v>0</v>
      </c>
      <c r="D379" s="9">
        <f>IF(I378 &gt; 1, IF(I378-D378&lt;1,(I378+C379),$E$9), 0)</f>
        <v>0</v>
      </c>
      <c r="E379" s="8">
        <f>IF(D379&lt;I378,IF(I378&lt;1,"",$E$12),IF(D379&lt;E378,0,D379-(I378+C379)))</f>
        <v>0</v>
      </c>
      <c r="F379" s="8"/>
      <c r="G379" s="8">
        <f>IF(G367 &gt; 1, IF(I378&lt;$E$13,(I378-D379+C379),G367), 0)</f>
        <v>0</v>
      </c>
      <c r="H379" s="8">
        <f>IF(I378&lt;1,0,IF((D379+E379+G379)-C379&gt;=(I378),(I378),(D379+E379+G379)-C379))</f>
        <v>0</v>
      </c>
      <c r="I379" s="8">
        <f>IF(I378-H379&lt;1,0,I378-H379)</f>
        <v>0</v>
      </c>
      <c r="J379" s="8"/>
      <c r="N379" s="5"/>
      <c r="AB379" s="2" t="s">
        <v>0</v>
      </c>
      <c r="CA379" s="1">
        <f>SUM(CA378+1)</f>
        <v>351</v>
      </c>
      <c r="CB379" s="14">
        <f>IF(CH378&lt;1,"",$CE$7)</f>
        <v>7.0000000000000007E-2</v>
      </c>
      <c r="CC379" s="12">
        <f>IF(CH378&lt;1,"",(CH378*(CB379*30)/360))</f>
        <v>225.5561476179293</v>
      </c>
      <c r="CD379" s="13">
        <f>IF(CH378&lt;1,"",$CE$9)</f>
        <v>3991.8149710750995</v>
      </c>
      <c r="CE379" s="12">
        <f>IF(CH378&lt;1,"",$CE$12)</f>
        <v>0</v>
      </c>
      <c r="CF379" s="12">
        <f>IF(CH378&lt;1,0,CF367)</f>
        <v>0</v>
      </c>
      <c r="CG379" s="12">
        <f>IF(CH378&lt;1,0,(CD379+CE379+CF379)-CC379)</f>
        <v>3766.2588234571704</v>
      </c>
      <c r="CH379" s="12">
        <f>IF(CH378-CG379&lt;1,0,CH378-CG379)</f>
        <v>34900.50933961643</v>
      </c>
    </row>
    <row r="380" spans="1:86" x14ac:dyDescent="0.25">
      <c r="A380" s="11" t="str">
        <f>IF(I379&lt;1,"",A379+1)</f>
        <v/>
      </c>
      <c r="B380" s="10" t="str">
        <f>IF(I379&lt;1,"",$E$7)</f>
        <v/>
      </c>
      <c r="C380" s="8">
        <f>IF(I379&lt;1,0,(I379*(B380*30)/360))</f>
        <v>0</v>
      </c>
      <c r="D380" s="9">
        <f>IF(I379 &gt; 1, IF(I379-D379&lt;1,(I379+C380),$E$9), 0)</f>
        <v>0</v>
      </c>
      <c r="E380" s="8">
        <f>IF(D380&lt;I379,IF(I379&lt;1,"",$E$12),IF(D380&lt;E379,0,D380-(I379+C380)))</f>
        <v>0</v>
      </c>
      <c r="F380" s="8"/>
      <c r="G380" s="8">
        <f>IF(G368 &gt; 1, IF(I379&lt;$E$13,(I379-D380+C380),G368), 0)</f>
        <v>0</v>
      </c>
      <c r="H380" s="8">
        <f>IF(I379&lt;1,0,IF((D380+E380+G380)-C380&gt;=(I379),(I379),(D380+E380+G380)-C380))</f>
        <v>0</v>
      </c>
      <c r="I380" s="8">
        <f>IF(I379-H380&lt;1,0,I379-H380)</f>
        <v>0</v>
      </c>
      <c r="J380" s="8"/>
      <c r="N380" s="5"/>
      <c r="AB380" s="2" t="s">
        <v>0</v>
      </c>
      <c r="CA380" s="1">
        <f>SUM(CA379+1)</f>
        <v>352</v>
      </c>
      <c r="CB380" s="14">
        <f>IF(CH379&lt;1,"",$CE$7)</f>
        <v>7.0000000000000007E-2</v>
      </c>
      <c r="CC380" s="12">
        <f>IF(CH379&lt;1,"",(CH379*(CB380*30)/360))</f>
        <v>203.58630448109582</v>
      </c>
      <c r="CD380" s="13">
        <f>IF(CH379&lt;1,"",$CE$9)</f>
        <v>3991.8149710750995</v>
      </c>
      <c r="CE380" s="12">
        <f>IF(CH379&lt;1,"",$CE$12)</f>
        <v>0</v>
      </c>
      <c r="CF380" s="12">
        <f>IF(CH379&lt;1,0,CF368)</f>
        <v>0</v>
      </c>
      <c r="CG380" s="12">
        <f>IF(CH379&lt;1,0,(CD380+CE380+CF380)-CC380)</f>
        <v>3788.2286665940037</v>
      </c>
      <c r="CH380" s="12">
        <f>IF(CH379-CG380&lt;1,0,CH379-CG380)</f>
        <v>31112.280673022426</v>
      </c>
    </row>
    <row r="381" spans="1:86" x14ac:dyDescent="0.25">
      <c r="A381" s="11" t="str">
        <f>IF(I380&lt;1,"",A380+1)</f>
        <v/>
      </c>
      <c r="B381" s="10" t="str">
        <f>IF(I380&lt;1,"",$E$7)</f>
        <v/>
      </c>
      <c r="C381" s="8">
        <f>IF(I380&lt;1,0,(I380*(B381*30)/360))</f>
        <v>0</v>
      </c>
      <c r="D381" s="9">
        <f>IF(I380 &gt; 1, IF(I380-D380&lt;1,(I380+C381),$E$9), 0)</f>
        <v>0</v>
      </c>
      <c r="E381" s="8">
        <f>IF(D381&lt;I380,IF(I380&lt;1,"",$E$12),IF(D381&lt;E380,0,D381-(I380+C381)))</f>
        <v>0</v>
      </c>
      <c r="F381" s="8"/>
      <c r="G381" s="8">
        <f>IF(G369 &gt; 1, IF(I380&lt;$E$13,(I380-D381+C381),G369), 0)</f>
        <v>0</v>
      </c>
      <c r="H381" s="8">
        <f>IF(I380&lt;1,0,IF((D381+E381+G381)-C381&gt;=(I380),(I380),(D381+E381+G381)-C381))</f>
        <v>0</v>
      </c>
      <c r="I381" s="8">
        <f>IF(I380-H381&lt;1,0,I380-H381)</f>
        <v>0</v>
      </c>
      <c r="J381" s="8"/>
      <c r="N381" s="5"/>
      <c r="AB381" s="2" t="s">
        <v>0</v>
      </c>
      <c r="CA381" s="1">
        <f>SUM(CA380+1)</f>
        <v>353</v>
      </c>
      <c r="CB381" s="14">
        <f>IF(CH380&lt;1,"",$CE$7)</f>
        <v>7.0000000000000007E-2</v>
      </c>
      <c r="CC381" s="12">
        <f>IF(CH380&lt;1,"",(CH380*(CB381*30)/360))</f>
        <v>181.48830392596417</v>
      </c>
      <c r="CD381" s="13">
        <f>IF(CH380&lt;1,"",$CE$9)</f>
        <v>3991.8149710750995</v>
      </c>
      <c r="CE381" s="12">
        <f>IF(CH380&lt;1,"",$CE$12)</f>
        <v>0</v>
      </c>
      <c r="CF381" s="12">
        <f>IF(CH380&lt;1,0,CF369)</f>
        <v>0</v>
      </c>
      <c r="CG381" s="12">
        <f>IF(CH380&lt;1,0,(CD381+CE381+CF381)-CC381)</f>
        <v>3810.3266671491351</v>
      </c>
      <c r="CH381" s="12">
        <f>IF(CH380-CG381&lt;1,0,CH380-CG381)</f>
        <v>27301.954005873289</v>
      </c>
    </row>
    <row r="382" spans="1:86" x14ac:dyDescent="0.25">
      <c r="A382" s="11" t="str">
        <f>IF(I381&lt;1,"",A381+1)</f>
        <v/>
      </c>
      <c r="B382" s="10" t="str">
        <f>IF(I381&lt;1,"",$E$7)</f>
        <v/>
      </c>
      <c r="C382" s="8">
        <f>IF(I381&lt;1,0,(I381*(B382*30)/360))</f>
        <v>0</v>
      </c>
      <c r="D382" s="9">
        <f>IF(I381 &gt; 1, IF(I381-D381&lt;1,(I381+C382),$E$9), 0)</f>
        <v>0</v>
      </c>
      <c r="E382" s="8">
        <f>IF(D382&lt;I381,IF(I381&lt;1,"",$E$12),IF(D382&lt;E381,0,D382-(I381+C382)))</f>
        <v>0</v>
      </c>
      <c r="F382" s="8"/>
      <c r="G382" s="8">
        <f>IF(G370 &gt; 1, IF(I381&lt;$E$13,(I381-D382+C382),G370), 0)</f>
        <v>0</v>
      </c>
      <c r="H382" s="8">
        <f>IF(I381&lt;1,0,IF((D382+E382+G382)-C382&gt;=(I381),(I381),(D382+E382+G382)-C382))</f>
        <v>0</v>
      </c>
      <c r="I382" s="8">
        <f>IF(I381-H382&lt;1,0,I381-H382)</f>
        <v>0</v>
      </c>
      <c r="J382" s="8"/>
      <c r="N382" s="5" t="s">
        <v>0</v>
      </c>
      <c r="AB382" s="2" t="s">
        <v>0</v>
      </c>
      <c r="CA382" s="1">
        <f>SUM(CA381+1)</f>
        <v>354</v>
      </c>
      <c r="CB382" s="14">
        <f>IF(CH381&lt;1,"",$CE$7)</f>
        <v>7.0000000000000007E-2</v>
      </c>
      <c r="CC382" s="12">
        <f>IF(CH381&lt;1,"",(CH381*(CB382*30)/360))</f>
        <v>159.26139836759421</v>
      </c>
      <c r="CD382" s="13">
        <f>IF(CH381&lt;1,"",$CE$9)</f>
        <v>3991.8149710750995</v>
      </c>
      <c r="CE382" s="12">
        <f>IF(CH381&lt;1,"",$CE$12)</f>
        <v>0</v>
      </c>
      <c r="CF382" s="12">
        <f>IF(CH381&lt;1,0,CF370)</f>
        <v>0</v>
      </c>
      <c r="CG382" s="12">
        <f>IF(CH381&lt;1,0,(CD382+CE382+CF382)-CC382)</f>
        <v>3832.5535727075053</v>
      </c>
      <c r="CH382" s="12">
        <f>IF(CH381-CG382&lt;1,0,CH381-CG382)</f>
        <v>23469.400433165785</v>
      </c>
    </row>
    <row r="383" spans="1:86" x14ac:dyDescent="0.25">
      <c r="A383" s="11" t="str">
        <f>IF(I382&lt;1,"",A382+1)</f>
        <v/>
      </c>
      <c r="B383" s="10" t="str">
        <f>IF(I382&lt;1,"",$E$7)</f>
        <v/>
      </c>
      <c r="C383" s="8">
        <f>IF(I382&lt;1,0,(I382*(B383*30)/360))</f>
        <v>0</v>
      </c>
      <c r="D383" s="9">
        <f>IF(I382 &gt; 1, IF(I382-D382&lt;1,(I382+C383),$E$9), 0)</f>
        <v>0</v>
      </c>
      <c r="E383" s="8">
        <f>IF(D383&lt;I382,IF(I382&lt;1,"",$E$12),IF(D383&lt;E382,0,D383-(I382+C383)))</f>
        <v>0</v>
      </c>
      <c r="F383" s="8"/>
      <c r="G383" s="8">
        <f>IF(G371 &gt; 1, IF(I382&lt;$E$13,(I382-D383+C383),G371), 0)</f>
        <v>0</v>
      </c>
      <c r="H383" s="8">
        <f>IF(I382&lt;1,0,IF((D383+E383+G383)-C383&gt;=(I382),(I382),(D383+E383+G383)-C383))</f>
        <v>0</v>
      </c>
      <c r="I383" s="8">
        <f>IF(I382-H383&lt;1,0,I382-H383)</f>
        <v>0</v>
      </c>
      <c r="J383" s="8"/>
      <c r="N383" s="5"/>
      <c r="AB383" s="2" t="s">
        <v>0</v>
      </c>
      <c r="CA383" s="1">
        <f>SUM(CA382+1)</f>
        <v>355</v>
      </c>
      <c r="CB383" s="14">
        <f>IF(CH382&lt;1,"",$CE$7)</f>
        <v>7.0000000000000007E-2</v>
      </c>
      <c r="CC383" s="12">
        <f>IF(CH382&lt;1,"",(CH382*(CB383*30)/360))</f>
        <v>136.90483586013374</v>
      </c>
      <c r="CD383" s="13">
        <f>IF(CH382&lt;1,"",$CE$9)</f>
        <v>3991.8149710750995</v>
      </c>
      <c r="CE383" s="12">
        <f>IF(CH382&lt;1,"",$CE$12)</f>
        <v>0</v>
      </c>
      <c r="CF383" s="12">
        <f>IF(CH382&lt;1,0,CF371)</f>
        <v>0</v>
      </c>
      <c r="CG383" s="12">
        <f>IF(CH382&lt;1,0,(CD383+CE383+CF383)-CC383)</f>
        <v>3854.9101352149655</v>
      </c>
      <c r="CH383" s="12">
        <f>IF(CH382-CG383&lt;1,0,CH382-CG383)</f>
        <v>19614.490297950819</v>
      </c>
    </row>
    <row r="384" spans="1:86" x14ac:dyDescent="0.25">
      <c r="A384" s="11" t="str">
        <f>IF(I383&lt;1,"",A383+1)</f>
        <v/>
      </c>
      <c r="B384" s="10" t="str">
        <f>IF(I383&lt;1,"",$E$7)</f>
        <v/>
      </c>
      <c r="C384" s="8">
        <f>IF(I383&lt;1,0,(I383*(B384*30)/360))</f>
        <v>0</v>
      </c>
      <c r="D384" s="9">
        <f>IF(I383 &gt; 1, IF(I383-D383&lt;1,(I383+C384),$E$9), 0)</f>
        <v>0</v>
      </c>
      <c r="E384" s="8">
        <f>IF(D384&lt;I383,IF(I383&lt;1,"",$E$12),IF(D384&lt;E383,0,D384-(I383+C384)))</f>
        <v>0</v>
      </c>
      <c r="F384" s="8"/>
      <c r="G384" s="8">
        <f>IF(G372 &gt; 1, IF(I383&lt;$E$13,(I383-D384+C384),G372), 0)</f>
        <v>0</v>
      </c>
      <c r="H384" s="8">
        <f>IF(I383&lt;1,0,IF((D384+E384+G384)-C384&gt;=(I383),(I383),(D384+E384+G384)-C384))</f>
        <v>0</v>
      </c>
      <c r="I384" s="8">
        <f>IF(I383-H384&lt;1,0,I383-H384)</f>
        <v>0</v>
      </c>
      <c r="J384" s="8"/>
      <c r="N384" s="5"/>
      <c r="AB384" s="2" t="s">
        <v>0</v>
      </c>
      <c r="CA384" s="1">
        <f>SUM(CA383+1)</f>
        <v>356</v>
      </c>
      <c r="CB384" s="14">
        <f>IF(CH383&lt;1,"",$CE$7)</f>
        <v>7.0000000000000007E-2</v>
      </c>
      <c r="CC384" s="12">
        <f>IF(CH383&lt;1,"",(CH383*(CB384*30)/360))</f>
        <v>114.41786007137978</v>
      </c>
      <c r="CD384" s="13">
        <f>IF(CH383&lt;1,"",$CE$9)</f>
        <v>3991.8149710750995</v>
      </c>
      <c r="CE384" s="12">
        <f>IF(CH383&lt;1,"",$CE$12)</f>
        <v>0</v>
      </c>
      <c r="CF384" s="12">
        <f>IF(CH383&lt;1,0,CF372)</f>
        <v>0</v>
      </c>
      <c r="CG384" s="12">
        <f>IF(CH383&lt;1,0,(CD384+CE384+CF384)-CC384)</f>
        <v>3877.3971110037196</v>
      </c>
      <c r="CH384" s="12">
        <f>IF(CH383-CG384&lt;1,0,CH383-CG384)</f>
        <v>15737.093186947099</v>
      </c>
    </row>
    <row r="385" spans="1:86" x14ac:dyDescent="0.25">
      <c r="A385" s="11" t="str">
        <f>IF(I384&lt;1,"",A384+1)</f>
        <v/>
      </c>
      <c r="B385" s="10" t="str">
        <f>IF(I384&lt;1,"",$E$7)</f>
        <v/>
      </c>
      <c r="C385" s="8">
        <f>IF(I384&lt;1,0,(I384*(B385*30)/360))</f>
        <v>0</v>
      </c>
      <c r="D385" s="9">
        <f>IF(I384 &gt; 1, IF(I384-D384&lt;1,(I384+C385),$E$9), 0)</f>
        <v>0</v>
      </c>
      <c r="E385" s="8">
        <f>IF(D385&lt;I384,IF(I384&lt;1,"",$E$12),IF(D385&lt;E384,0,D385-(I384+C385)))</f>
        <v>0</v>
      </c>
      <c r="F385" s="8"/>
      <c r="G385" s="8">
        <f>IF(G373 &gt; 1, IF(I384&lt;$E$13,(I384-D385+C385),G373), 0)</f>
        <v>0</v>
      </c>
      <c r="H385" s="8">
        <f>IF(I384&lt;1,0,IF((D385+E385+G385)-C385&gt;=(I384),(I384),(D385+E385+G385)-C385))</f>
        <v>0</v>
      </c>
      <c r="I385" s="8">
        <f>IF(I384-H385&lt;1,0,I384-H385)</f>
        <v>0</v>
      </c>
      <c r="J385" s="8"/>
      <c r="N385" s="5"/>
      <c r="AB385" s="2" t="s">
        <v>0</v>
      </c>
      <c r="CA385" s="1">
        <f>SUM(CA384+1)</f>
        <v>357</v>
      </c>
      <c r="CB385" s="14">
        <f>IF(CH384&lt;1,"",$CE$7)</f>
        <v>7.0000000000000007E-2</v>
      </c>
      <c r="CC385" s="12">
        <f>IF(CH384&lt;1,"",(CH384*(CB385*30)/360))</f>
        <v>91.799710257191407</v>
      </c>
      <c r="CD385" s="13">
        <f>IF(CH384&lt;1,"",$CE$9)</f>
        <v>3991.8149710750995</v>
      </c>
      <c r="CE385" s="12">
        <f>IF(CH384&lt;1,"",$CE$12)</f>
        <v>0</v>
      </c>
      <c r="CF385" s="12">
        <f>IF(CH384&lt;1,0,CF373)</f>
        <v>0</v>
      </c>
      <c r="CG385" s="12">
        <f>IF(CH384&lt;1,0,(CD385+CE385+CF385)-CC385)</f>
        <v>3900.0152608179083</v>
      </c>
      <c r="CH385" s="12">
        <f>IF(CH384-CG385&lt;1,0,CH384-CG385)</f>
        <v>11837.07792612919</v>
      </c>
    </row>
    <row r="386" spans="1:86" x14ac:dyDescent="0.25">
      <c r="A386" s="11" t="str">
        <f>IF(I385&lt;1,"",A385+1)</f>
        <v/>
      </c>
      <c r="B386" s="10" t="str">
        <f>IF(I385&lt;1,"",$E$7)</f>
        <v/>
      </c>
      <c r="C386" s="8">
        <f>IF(I385&lt;1,0,(I385*(B386*30)/360))</f>
        <v>0</v>
      </c>
      <c r="D386" s="9">
        <f>IF(I385 &gt; 1, IF(I385-D385&lt;1,(I385+C386),$E$9), 0)</f>
        <v>0</v>
      </c>
      <c r="E386" s="8">
        <f>IF(D386&lt;I385,IF(I385&lt;1,"",$E$12),IF(D386&lt;E385,0,D386-(I385+C386)))</f>
        <v>0</v>
      </c>
      <c r="F386" s="8"/>
      <c r="G386" s="8">
        <f>IF(G374 &gt; 1, IF(I385&lt;$E$13,(I385-D386+C386),G374), 0)</f>
        <v>0</v>
      </c>
      <c r="H386" s="8">
        <f>IF(I385&lt;1,0,IF((D386+E386+G386)-C386&gt;=(I385),(I385),(D386+E386+G386)-C386))</f>
        <v>0</v>
      </c>
      <c r="I386" s="8">
        <f>IF(I385-H386&lt;1,0,I385-H386)</f>
        <v>0</v>
      </c>
      <c r="J386" s="8"/>
      <c r="N386" s="5"/>
      <c r="AB386" s="2" t="s">
        <v>0</v>
      </c>
      <c r="CA386" s="1">
        <f>SUM(CA385+1)</f>
        <v>358</v>
      </c>
      <c r="CB386" s="14">
        <f>IF(CH385&lt;1,"",$CE$7)</f>
        <v>7.0000000000000007E-2</v>
      </c>
      <c r="CC386" s="12">
        <f>IF(CH385&lt;1,"",(CH385*(CB386*30)/360))</f>
        <v>69.049621235753619</v>
      </c>
      <c r="CD386" s="13">
        <f>IF(CH385&lt;1,"",$CE$9)</f>
        <v>3991.8149710750995</v>
      </c>
      <c r="CE386" s="12">
        <f>IF(CH385&lt;1,"",$CE$12)</f>
        <v>0</v>
      </c>
      <c r="CF386" s="12">
        <f>IF(CH385&lt;1,0,CF374)</f>
        <v>0</v>
      </c>
      <c r="CG386" s="12">
        <f>IF(CH385&lt;1,0,(CD386+CE386+CF386)-CC386)</f>
        <v>3922.7653498393461</v>
      </c>
      <c r="CH386" s="12">
        <f>IF(CH385-CG386&lt;1,0,CH385-CG386)</f>
        <v>7914.3125762898435</v>
      </c>
    </row>
    <row r="387" spans="1:86" x14ac:dyDescent="0.25">
      <c r="A387" s="11" t="str">
        <f>IF(I386&lt;1,"",A386+1)</f>
        <v/>
      </c>
      <c r="B387" s="10" t="str">
        <f>IF(I386&lt;1,"",$E$7)</f>
        <v/>
      </c>
      <c r="C387" s="8">
        <f>IF(I386&lt;1,0,(I386*(B387*30)/360))</f>
        <v>0</v>
      </c>
      <c r="D387" s="9">
        <f>IF(I386 &gt; 1, IF(I386-D386&lt;1,(I386+C387),$E$9), 0)</f>
        <v>0</v>
      </c>
      <c r="E387" s="8">
        <f>IF(D387&lt;I386,IF(I386&lt;1,"",$E$12),IF(D387&lt;E386,0,D387-(I386+C387)))</f>
        <v>0</v>
      </c>
      <c r="F387" s="8"/>
      <c r="G387" s="8">
        <f>IF(G375 &gt; 1, IF(I386&lt;$E$13,(I386-D387+C387),G375), 0)</f>
        <v>0</v>
      </c>
      <c r="H387" s="8">
        <f>IF(I386&lt;1,0,IF((D387+E387+G387)-C387&gt;=(I386),(I386),(D387+E387+G387)-C387))</f>
        <v>0</v>
      </c>
      <c r="I387" s="8">
        <f>IF(I386-H387&lt;1,0,I386-H387)</f>
        <v>0</v>
      </c>
      <c r="J387" s="8"/>
      <c r="N387" s="5"/>
      <c r="AB387" s="2" t="s">
        <v>0</v>
      </c>
      <c r="CA387" s="1">
        <f>SUM(CA386+1)</f>
        <v>359</v>
      </c>
      <c r="CB387" s="14">
        <f>IF(CH386&lt;1,"",$CE$7)</f>
        <v>7.0000000000000007E-2</v>
      </c>
      <c r="CC387" s="12">
        <f>IF(CH386&lt;1,"",(CH386*(CB387*30)/360))</f>
        <v>46.166823361690753</v>
      </c>
      <c r="CD387" s="13">
        <f>IF(CH386&lt;1,"",$CE$9)</f>
        <v>3991.8149710750995</v>
      </c>
      <c r="CE387" s="12">
        <f>IF(CH386&lt;1,"",$CE$12)</f>
        <v>0</v>
      </c>
      <c r="CF387" s="12">
        <f>IF(CH386&lt;1,0,CF375)</f>
        <v>0</v>
      </c>
      <c r="CG387" s="12">
        <f>IF(CH386&lt;1,0,(CD387+CE387+CF387)-CC387)</f>
        <v>3945.6481477134089</v>
      </c>
      <c r="CH387" s="12">
        <f>IF(CH386-CG387&lt;1,0,CH386-CG387)</f>
        <v>3968.6644285764346</v>
      </c>
    </row>
    <row r="388" spans="1:86" x14ac:dyDescent="0.25">
      <c r="A388" s="11" t="str">
        <f>IF(I387&lt;1,"",A387+1)</f>
        <v/>
      </c>
      <c r="B388" s="10" t="str">
        <f>IF(I387&lt;1,"",$E$7)</f>
        <v/>
      </c>
      <c r="C388" s="8">
        <f>IF(I387&lt;1,0,(I387*(B388*30)/360))</f>
        <v>0</v>
      </c>
      <c r="D388" s="9">
        <f>IF(I387 &gt; 1, IF(I387-D387&lt;1,(I387+C388),$E$9), 0)</f>
        <v>0</v>
      </c>
      <c r="E388" s="8">
        <f>IF(D388&lt;I387,IF(I387&lt;1,"",$E$12),IF(D388&lt;E387,0,D388-(I387+C388)))</f>
        <v>0</v>
      </c>
      <c r="F388" s="8"/>
      <c r="G388" s="8">
        <f>IF(G376 &gt; 1, IF(I387&lt;$E$13,(I387-D388+C388),G376), 0)</f>
        <v>0</v>
      </c>
      <c r="H388" s="8">
        <f>IF(I387&lt;1,0,IF((D388+E388+G388)-C388&gt;=(I387),(I387),(D388+E388+G388)-C388))</f>
        <v>0</v>
      </c>
      <c r="I388" s="8">
        <f>IF(I387-H388&lt;1,0,I387-H388)</f>
        <v>0</v>
      </c>
      <c r="J388" s="8"/>
      <c r="N388" s="5"/>
      <c r="AB388" s="2" t="s">
        <v>0</v>
      </c>
      <c r="CA388" s="1">
        <f>SUM(CA387+1)</f>
        <v>360</v>
      </c>
      <c r="CB388" s="14">
        <f>IF(CH387&lt;1,"",$CE$7)</f>
        <v>7.0000000000000007E-2</v>
      </c>
      <c r="CC388" s="12">
        <f>IF(CH387&lt;1,"",(CH387*(CB388*30)/360))</f>
        <v>23.150542500029204</v>
      </c>
      <c r="CD388" s="13">
        <f>IF(CH387&lt;1,"",$CE$9)</f>
        <v>3991.8149710750995</v>
      </c>
      <c r="CE388" s="12">
        <f>IF(CH387&lt;1,"",$CE$12)</f>
        <v>0</v>
      </c>
      <c r="CF388" s="12">
        <f>IF(CH387&lt;1,0,CF376)</f>
        <v>0</v>
      </c>
      <c r="CG388" s="12">
        <f>IF(CH387&lt;1,0,(CD388+CE388+CF388)-CC388)</f>
        <v>3968.6644285750704</v>
      </c>
      <c r="CH388" s="12">
        <f>IF(CH387-CG388&lt;1,0,CH387-CG388)</f>
        <v>0</v>
      </c>
    </row>
    <row r="389" spans="1:86" x14ac:dyDescent="0.25">
      <c r="A389" s="11" t="str">
        <f>IF(I388&lt;1,"",A388+1)</f>
        <v/>
      </c>
      <c r="B389" s="10" t="str">
        <f>IF(I388&lt;1,"",$E$7)</f>
        <v/>
      </c>
      <c r="C389" s="8">
        <f>IF(I388&lt;1,0,(I388*(B389*30)/360))</f>
        <v>0</v>
      </c>
      <c r="D389" s="9">
        <f>IF(I388 &gt; 1, IF(I388-D388&lt;1,(I388+C389),$E$9), 0)</f>
        <v>0</v>
      </c>
      <c r="E389" s="8">
        <f>IF(D389&lt;I388,IF(I388&lt;1,"",$E$12),IF(D389&lt;E388,0,D389-(I388+C389)))</f>
        <v>0</v>
      </c>
      <c r="F389" s="8"/>
      <c r="G389" s="8">
        <f>IF(G377 &gt; 1, IF(I388&lt;$E$13,(I388-D389+C389),G377), 0)</f>
        <v>0</v>
      </c>
      <c r="H389" s="8">
        <f>IF(I388&lt;1,0,IF((D389+E389+G389)-C389&gt;=(I388),(I388),(D389+E389+G389)-C389))</f>
        <v>0</v>
      </c>
      <c r="I389" s="8">
        <f>IF(I388-H389&lt;1,0,I388-H389)</f>
        <v>0</v>
      </c>
      <c r="J389" s="8"/>
      <c r="N389" s="5"/>
      <c r="AB389" s="2" t="s">
        <v>0</v>
      </c>
      <c r="CA389" s="1">
        <f>SUM(CA388+1)</f>
        <v>361</v>
      </c>
      <c r="CB389" s="14" t="str">
        <f>IF(CH388&lt;1,"",$CE$7)</f>
        <v/>
      </c>
      <c r="CC389" s="12" t="str">
        <f>IF(CH388&lt;1,"",(CH388*(CB389*30)/360))</f>
        <v/>
      </c>
      <c r="CD389" s="13" t="str">
        <f>IF(CH388&lt;1,"",$CE$9)</f>
        <v/>
      </c>
      <c r="CE389" s="12" t="str">
        <f>IF(CH388&lt;1,"",$CE$12)</f>
        <v/>
      </c>
      <c r="CF389" s="12">
        <f>IF(CH388&lt;1,0,CF377)</f>
        <v>0</v>
      </c>
      <c r="CG389" s="12">
        <f>IF(CH388&lt;1,0,(CD389+CE389+CF389)-CC389)</f>
        <v>0</v>
      </c>
      <c r="CH389" s="12">
        <f>IF(CH388-CG389&lt;1,0,CH388-CG389)</f>
        <v>0</v>
      </c>
    </row>
    <row r="390" spans="1:86" x14ac:dyDescent="0.25">
      <c r="A390" s="11" t="str">
        <f>IF(I389&lt;1,"",A389+1)</f>
        <v/>
      </c>
      <c r="B390" s="10" t="str">
        <f>IF(I389&lt;1,"",$E$7)</f>
        <v/>
      </c>
      <c r="C390" s="8">
        <f>IF(I389&lt;1,0,(I389*(B390*30)/360))</f>
        <v>0</v>
      </c>
      <c r="D390" s="9">
        <f>IF(I389 &gt; 1, IF(I389-D389&lt;1,(I389+C390),$E$9), 0)</f>
        <v>0</v>
      </c>
      <c r="E390" s="8">
        <f>IF(D390&lt;I389,IF(I389&lt;1,"",$E$12),IF(D390&lt;E389,0,D390-(I389+C390)))</f>
        <v>0</v>
      </c>
      <c r="F390" s="8"/>
      <c r="G390" s="8">
        <f>IF(G378 &gt; 1, IF(I389&lt;$E$13,(I389-D390+C390),G378), 0)</f>
        <v>0</v>
      </c>
      <c r="H390" s="8">
        <f>IF(I389&lt;1,0,IF((D390+E390+G390)-C390&gt;=(I389),(I389),(D390+E390+G390)-C390))</f>
        <v>0</v>
      </c>
      <c r="I390" s="8">
        <f>IF(I389-H390&lt;1,0,I389-H390)</f>
        <v>0</v>
      </c>
      <c r="J390" s="8"/>
      <c r="N390" s="5"/>
      <c r="AB390" s="2" t="s">
        <v>0</v>
      </c>
      <c r="CA390" s="1">
        <f>SUM(CA389+1)</f>
        <v>362</v>
      </c>
      <c r="CB390" s="14" t="str">
        <f>IF(CH389&lt;1,"",$CE$7)</f>
        <v/>
      </c>
      <c r="CC390" s="12" t="str">
        <f>IF(CH389&lt;1,"",(CH389*(CB390*30)/360))</f>
        <v/>
      </c>
      <c r="CD390" s="13" t="str">
        <f>IF(CH389&lt;1,"",$CE$9)</f>
        <v/>
      </c>
      <c r="CE390" s="12" t="str">
        <f>IF(CH389&lt;1,"",$CE$12)</f>
        <v/>
      </c>
      <c r="CF390" s="12">
        <f>IF(CH389&lt;1,0,CF378)</f>
        <v>0</v>
      </c>
      <c r="CG390" s="12">
        <f>IF(CH389&lt;1,0,(CD390+CE390+CF390)-CC390)</f>
        <v>0</v>
      </c>
      <c r="CH390" s="12">
        <f>IF(CH389-CG390&lt;1,0,CH389-CG390)</f>
        <v>0</v>
      </c>
    </row>
    <row r="391" spans="1:86" x14ac:dyDescent="0.25">
      <c r="A391" s="11" t="str">
        <f>IF(I390&lt;1,"",A390+1)</f>
        <v/>
      </c>
      <c r="B391" s="10" t="str">
        <f>IF(I390&lt;1,"",$E$7)</f>
        <v/>
      </c>
      <c r="C391" s="8">
        <f>IF(I390&lt;1,0,(I390*(B391*30)/360))</f>
        <v>0</v>
      </c>
      <c r="D391" s="9">
        <f>IF(I390 &gt; 1, IF(I390-D390&lt;1,(I390+C391),$E$9), 0)</f>
        <v>0</v>
      </c>
      <c r="E391" s="8">
        <f>IF(D391&lt;I390,IF(I390&lt;1,"",$E$12),IF(D391&lt;E390,0,D391-(I390+C391)))</f>
        <v>0</v>
      </c>
      <c r="F391" s="8"/>
      <c r="G391" s="8">
        <f>IF(G379 &gt; 1, IF(I390&lt;$E$13,(I390-D391+C391),G379), 0)</f>
        <v>0</v>
      </c>
      <c r="H391" s="8">
        <f>IF(I390&lt;1,0,IF((D391+E391+G391)-C391&gt;=(I390),(I390),(D391+E391+G391)-C391))</f>
        <v>0</v>
      </c>
      <c r="I391" s="8">
        <f>IF(I390-H391&lt;1,0,I390-H391)</f>
        <v>0</v>
      </c>
      <c r="J391" s="8"/>
      <c r="N391" s="5"/>
      <c r="AB391" s="2" t="s">
        <v>0</v>
      </c>
      <c r="CA391" s="1">
        <f>SUM(CA390+1)</f>
        <v>363</v>
      </c>
      <c r="CB391" s="14" t="str">
        <f>IF(CH390&lt;1,"",$CE$7)</f>
        <v/>
      </c>
      <c r="CC391" s="12" t="str">
        <f>IF(CH390&lt;1,"",(CH390*(CB391*30)/360))</f>
        <v/>
      </c>
      <c r="CD391" s="13" t="str">
        <f>IF(CH390&lt;1,"",$CE$9)</f>
        <v/>
      </c>
      <c r="CE391" s="12" t="str">
        <f>IF(CH390&lt;1,"",$CE$12)</f>
        <v/>
      </c>
      <c r="CF391" s="12">
        <f>IF(CH390&lt;1,0,CF379)</f>
        <v>0</v>
      </c>
      <c r="CG391" s="12">
        <f>IF(CH390&lt;1,0,(CD391+CE391+CF391)-CC391)</f>
        <v>0</v>
      </c>
      <c r="CH391" s="12">
        <f>IF(CH390-CG391&lt;1,0,CH390-CG391)</f>
        <v>0</v>
      </c>
    </row>
    <row r="392" spans="1:86" x14ac:dyDescent="0.25">
      <c r="A392" s="11" t="str">
        <f>IF(I391&lt;1,"",A391+1)</f>
        <v/>
      </c>
      <c r="B392" s="10" t="str">
        <f>IF(I391&lt;1,"",$E$7)</f>
        <v/>
      </c>
      <c r="C392" s="8">
        <f>IF(I391&lt;1,0,(I391*(B392*30)/360))</f>
        <v>0</v>
      </c>
      <c r="D392" s="9">
        <f>IF(I391 &gt; 1, IF(I391-D391&lt;1,(I391+C392),$E$9), 0)</f>
        <v>0</v>
      </c>
      <c r="E392" s="8">
        <f>IF(D392&lt;I391,IF(I391&lt;1,"",$E$12),IF(D392&lt;E391,0,D392-(I391+C392)))</f>
        <v>0</v>
      </c>
      <c r="F392" s="8"/>
      <c r="G392" s="8">
        <f>IF(G380 &gt; 1, IF(I391&lt;$E$13,(I391-D392+C392),G380), 0)</f>
        <v>0</v>
      </c>
      <c r="H392" s="8">
        <f>IF(I391&lt;1,0,IF((D392+E392+G392)-C392&gt;=(I391),(I391),(D392+E392+G392)-C392))</f>
        <v>0</v>
      </c>
      <c r="I392" s="8">
        <f>IF(I391-H392&lt;1,0,I391-H392)</f>
        <v>0</v>
      </c>
      <c r="J392" s="8"/>
      <c r="N392" s="5"/>
      <c r="AB392" s="2" t="s">
        <v>0</v>
      </c>
      <c r="CA392" s="1">
        <f>SUM(CA391+1)</f>
        <v>364</v>
      </c>
      <c r="CB392" s="14" t="str">
        <f>IF(CH391&lt;1,"",$CE$7)</f>
        <v/>
      </c>
      <c r="CC392" s="12" t="str">
        <f>IF(CH391&lt;1,"",(CH391*(CB392*30)/360))</f>
        <v/>
      </c>
      <c r="CD392" s="13" t="str">
        <f>IF(CH391&lt;1,"",$CE$9)</f>
        <v/>
      </c>
      <c r="CE392" s="12" t="str">
        <f>IF(CH391&lt;1,"",$CE$12)</f>
        <v/>
      </c>
      <c r="CF392" s="12">
        <f>IF(CH391&lt;1,0,CF380)</f>
        <v>0</v>
      </c>
      <c r="CG392" s="12">
        <f>IF(CH391&lt;1,0,(CD392+CE392+CF392)-CC392)</f>
        <v>0</v>
      </c>
      <c r="CH392" s="12">
        <f>IF(CH391-CG392&lt;1,0,CH391-CG392)</f>
        <v>0</v>
      </c>
    </row>
    <row r="393" spans="1:86" x14ac:dyDescent="0.25">
      <c r="A393" s="11" t="str">
        <f>IF(I392&lt;1,"",A392+1)</f>
        <v/>
      </c>
      <c r="B393" s="10" t="str">
        <f>IF(I392&lt;1,"",$E$7)</f>
        <v/>
      </c>
      <c r="C393" s="8">
        <f>IF(I392&lt;1,0,(I392*(B393*30)/360))</f>
        <v>0</v>
      </c>
      <c r="D393" s="9">
        <f>IF(I392 &gt; 1, IF(I392-D392&lt;1,(I392+C393),$E$9), 0)</f>
        <v>0</v>
      </c>
      <c r="E393" s="8">
        <f>IF(D393&lt;I392,IF(I392&lt;1,"",$E$12),IF(D393&lt;E392,0,D393-(I392+C393)))</f>
        <v>0</v>
      </c>
      <c r="F393" s="8"/>
      <c r="G393" s="8">
        <f>IF(G381 &gt; 1, IF(I392&lt;$E$13,(I392-D393+C393),G381), 0)</f>
        <v>0</v>
      </c>
      <c r="H393" s="8">
        <f>IF(I392&lt;1,0,IF((D393+E393+G393)-C393&gt;=(I392),(I392),(D393+E393+G393)-C393))</f>
        <v>0</v>
      </c>
      <c r="I393" s="8">
        <f>IF(I392-H393&lt;1,0,I392-H393)</f>
        <v>0</v>
      </c>
      <c r="J393" s="8"/>
      <c r="N393" s="5"/>
      <c r="AB393" s="2" t="s">
        <v>0</v>
      </c>
      <c r="CA393" s="1">
        <f>SUM(CA392+1)</f>
        <v>365</v>
      </c>
      <c r="CB393" s="14" t="str">
        <f>IF(CH392&lt;1,"",$CE$7)</f>
        <v/>
      </c>
      <c r="CC393" s="12" t="str">
        <f>IF(CH392&lt;1,"",(CH392*(CB393*30)/360))</f>
        <v/>
      </c>
      <c r="CD393" s="13" t="str">
        <f>IF(CH392&lt;1,"",$CE$9)</f>
        <v/>
      </c>
      <c r="CE393" s="12" t="str">
        <f>IF(CH392&lt;1,"",$CE$12)</f>
        <v/>
      </c>
      <c r="CF393" s="12">
        <f>IF(CH392&lt;1,0,CF381)</f>
        <v>0</v>
      </c>
      <c r="CG393" s="12">
        <f>IF(CH392&lt;1,0,(CD393+CE393+CF393)-CC393)</f>
        <v>0</v>
      </c>
      <c r="CH393" s="12">
        <f>IF(CH392-CG393&lt;1,0,CH392-CG393)</f>
        <v>0</v>
      </c>
    </row>
    <row r="394" spans="1:86" x14ac:dyDescent="0.25">
      <c r="A394" s="11" t="str">
        <f>IF(I393&lt;1,"",A393+1)</f>
        <v/>
      </c>
      <c r="B394" s="10" t="str">
        <f>IF(I393&lt;1,"",$E$7)</f>
        <v/>
      </c>
      <c r="C394" s="8">
        <f>IF(I393&lt;1,0,(I393*(B394*30)/360))</f>
        <v>0</v>
      </c>
      <c r="D394" s="9">
        <f>IF(I393 &gt; 1, IF(I393-D393&lt;1,(I393+C394),$E$9), 0)</f>
        <v>0</v>
      </c>
      <c r="E394" s="8">
        <f>IF(D394&lt;I393,IF(I393&lt;1,"",$E$12),IF(D394&lt;E393,0,D394-(I393+C394)))</f>
        <v>0</v>
      </c>
      <c r="F394" s="8"/>
      <c r="G394" s="8">
        <f>IF(G382 &gt; 1, IF(I393&lt;$E$13,(I393-D394+C394),G382), 0)</f>
        <v>0</v>
      </c>
      <c r="H394" s="8">
        <f>IF(I393&lt;1,0,IF((D394+E394+G394)-C394&gt;=(I393),(I393),(D394+E394+G394)-C394))</f>
        <v>0</v>
      </c>
      <c r="I394" s="8">
        <f>IF(I393-H394&lt;1,0,I393-H394)</f>
        <v>0</v>
      </c>
      <c r="J394" s="8"/>
      <c r="N394" s="5">
        <v>30</v>
      </c>
      <c r="AB394" s="2" t="s">
        <v>0</v>
      </c>
      <c r="CA394" s="1">
        <f>SUM(CA393+1)</f>
        <v>366</v>
      </c>
      <c r="CB394" s="14" t="str">
        <f>IF(CH393&lt;1,"",$CE$7)</f>
        <v/>
      </c>
      <c r="CC394" s="12" t="str">
        <f>IF(CH393&lt;1,"",(CH393*(CB394*30)/360))</f>
        <v/>
      </c>
      <c r="CD394" s="13" t="str">
        <f>IF(CH393&lt;1,"",$CE$9)</f>
        <v/>
      </c>
      <c r="CE394" s="12" t="str">
        <f>IF(CH393&lt;1,"",$CE$12)</f>
        <v/>
      </c>
      <c r="CF394" s="12">
        <f>IF(CH393&lt;1,0,CF382)</f>
        <v>0</v>
      </c>
      <c r="CG394" s="12">
        <f>IF(CH393&lt;1,0,(CD394+CE394+CF394)-CC394)</f>
        <v>0</v>
      </c>
      <c r="CH394" s="12">
        <f>IF(CH393-CG394&lt;1,0,CH393-CG394)</f>
        <v>0</v>
      </c>
    </row>
    <row r="395" spans="1:86" x14ac:dyDescent="0.25">
      <c r="A395" s="11" t="str">
        <f>IF(I394&lt;1,"",A394+1)</f>
        <v/>
      </c>
      <c r="B395" s="10" t="str">
        <f>IF(I394&lt;1,"",$E$7)</f>
        <v/>
      </c>
      <c r="C395" s="8">
        <f>IF(I394&lt;1,0,(I394*(B395*30)/360))</f>
        <v>0</v>
      </c>
      <c r="D395" s="9">
        <f>IF(I394 &gt; 1, IF(I394-D394&lt;1,(I394+C395),$E$9), 0)</f>
        <v>0</v>
      </c>
      <c r="E395" s="8">
        <f>IF(D395&lt;I394,IF(I394&lt;1,"",$E$12),IF(D395&lt;E394,0,D395-(I394+C395)))</f>
        <v>0</v>
      </c>
      <c r="F395" s="8"/>
      <c r="G395" s="8">
        <f>IF(G383 &gt; 1, IF(I394&lt;$E$13,(I394-D395+C395),G383), 0)</f>
        <v>0</v>
      </c>
      <c r="H395" s="8">
        <f>IF(I394&lt;1,0,IF((D395+E395+G395)-C395&gt;=(I394),(I394),(D395+E395+G395)-C395))</f>
        <v>0</v>
      </c>
      <c r="I395" s="8">
        <f>IF(I394-H395&lt;1,0,I394-H395)</f>
        <v>0</v>
      </c>
      <c r="J395" s="8"/>
      <c r="N395" s="5"/>
      <c r="AB395" s="2" t="s">
        <v>0</v>
      </c>
      <c r="CA395" s="1">
        <f>SUM(CA394+1)</f>
        <v>367</v>
      </c>
      <c r="CB395" s="14" t="str">
        <f>IF(CH394&lt;1,"",$CE$7)</f>
        <v/>
      </c>
      <c r="CC395" s="12" t="str">
        <f>IF(CH394&lt;1,"",(CH394*(CB395*30)/360))</f>
        <v/>
      </c>
      <c r="CD395" s="13" t="str">
        <f>IF(CH394&lt;1,"",$CE$9)</f>
        <v/>
      </c>
      <c r="CE395" s="12" t="str">
        <f>IF(CH394&lt;1,"",$CE$12)</f>
        <v/>
      </c>
      <c r="CF395" s="12">
        <f>IF(CH394&lt;1,0,CF383)</f>
        <v>0</v>
      </c>
      <c r="CG395" s="12">
        <f>IF(CH394&lt;1,0,(CD395+CE395+CF395)-CC395)</f>
        <v>0</v>
      </c>
      <c r="CH395" s="12">
        <f>IF(CH394-CG395&lt;1,0,CH394-CG395)</f>
        <v>0</v>
      </c>
    </row>
    <row r="396" spans="1:86" x14ac:dyDescent="0.25">
      <c r="A396" s="11" t="str">
        <f>IF(I395&lt;1,"",A395+1)</f>
        <v/>
      </c>
      <c r="B396" s="10" t="str">
        <f>IF(I395&lt;1,"",$E$7)</f>
        <v/>
      </c>
      <c r="C396" s="8">
        <f>IF(I395&lt;1,0,(I395*(B396*30)/360))</f>
        <v>0</v>
      </c>
      <c r="D396" s="9">
        <f>IF(I395 &gt; 1, IF(I395-D395&lt;1,(I395+C396),$E$9), 0)</f>
        <v>0</v>
      </c>
      <c r="E396" s="8">
        <f>IF(D396&lt;I395,IF(I395&lt;1,"",$E$12),IF(D396&lt;E395,0,D396-(I395+C396)))</f>
        <v>0</v>
      </c>
      <c r="F396" s="8"/>
      <c r="G396" s="8">
        <f>IF(G384 &gt; 1, IF(I395&lt;$E$13,(I395-D396+C396),G384), 0)</f>
        <v>0</v>
      </c>
      <c r="H396" s="8">
        <f>IF(I395&lt;1,0,IF((D396+E396+G396)-C396&gt;=(I395),(I395),(D396+E396+G396)-C396))</f>
        <v>0</v>
      </c>
      <c r="I396" s="8">
        <f>IF(I395-H396&lt;1,0,I395-H396)</f>
        <v>0</v>
      </c>
      <c r="J396" s="8"/>
      <c r="N396" s="5"/>
      <c r="AB396" s="2" t="s">
        <v>0</v>
      </c>
      <c r="CA396" s="1">
        <f>SUM(CA395+1)</f>
        <v>368</v>
      </c>
      <c r="CB396" s="14" t="str">
        <f>IF(CH395&lt;1,"",$CE$7)</f>
        <v/>
      </c>
      <c r="CC396" s="12" t="str">
        <f>IF(CH395&lt;1,"",(CH395*(CB396*30)/360))</f>
        <v/>
      </c>
      <c r="CD396" s="13" t="str">
        <f>IF(CH395&lt;1,"",$CE$9)</f>
        <v/>
      </c>
      <c r="CE396" s="12" t="str">
        <f>IF(CH395&lt;1,"",$CE$12)</f>
        <v/>
      </c>
      <c r="CF396" s="12">
        <f>IF(CH395&lt;1,0,CF384)</f>
        <v>0</v>
      </c>
      <c r="CG396" s="12">
        <f>IF(CH395&lt;1,0,(CD396+CE396+CF396)-CC396)</f>
        <v>0</v>
      </c>
      <c r="CH396" s="12">
        <f>IF(CH395-CG396&lt;1,0,CH395-CG396)</f>
        <v>0</v>
      </c>
    </row>
    <row r="397" spans="1:86" x14ac:dyDescent="0.25">
      <c r="A397" s="11" t="str">
        <f>IF(I396&lt;1,"",A396+1)</f>
        <v/>
      </c>
      <c r="B397" s="10" t="str">
        <f>IF(I396&lt;1,"",$E$7)</f>
        <v/>
      </c>
      <c r="C397" s="8">
        <f>IF(I396&lt;1,0,(I396*(B397*30)/360))</f>
        <v>0</v>
      </c>
      <c r="D397" s="9">
        <f>IF(I396 &gt; 1, IF(I396-D396&lt;1,(I396+C397),$E$9), 0)</f>
        <v>0</v>
      </c>
      <c r="E397" s="8">
        <f>IF(D397&lt;I396,IF(I396&lt;1,"",$E$12),IF(D397&lt;E396,0,D397-(I396+C397)))</f>
        <v>0</v>
      </c>
      <c r="F397" s="8"/>
      <c r="G397" s="8">
        <f>IF(G385 &gt; 1, IF(I396&lt;$E$13,(I396-D397+C397),G385), 0)</f>
        <v>0</v>
      </c>
      <c r="H397" s="8">
        <f>IF(I396&lt;1,0,IF((D397+E397+G397)-C397&gt;=(I396),(I396),(D397+E397+G397)-C397))</f>
        <v>0</v>
      </c>
      <c r="I397" s="8">
        <f>IF(I396-H397&lt;1,0,I396-H397)</f>
        <v>0</v>
      </c>
      <c r="J397" s="8"/>
      <c r="N397" s="5"/>
      <c r="AB397" s="2" t="s">
        <v>0</v>
      </c>
      <c r="CA397" s="1">
        <f>SUM(CA396+1)</f>
        <v>369</v>
      </c>
      <c r="CB397" s="14" t="str">
        <f>IF(CH396&lt;1,"",$CE$7)</f>
        <v/>
      </c>
      <c r="CC397" s="12" t="str">
        <f>IF(CH396&lt;1,"",(CH396*(CB397*30)/360))</f>
        <v/>
      </c>
      <c r="CD397" s="13" t="str">
        <f>IF(CH396&lt;1,"",$CE$9)</f>
        <v/>
      </c>
      <c r="CE397" s="12" t="str">
        <f>IF(CH396&lt;1,"",$CE$12)</f>
        <v/>
      </c>
      <c r="CF397" s="12">
        <f>IF(CH396&lt;1,0,CF385)</f>
        <v>0</v>
      </c>
      <c r="CG397" s="12">
        <f>IF(CH396&lt;1,0,(CD397+CE397+CF397)-CC397)</f>
        <v>0</v>
      </c>
      <c r="CH397" s="12">
        <f>IF(CH396-CG397&lt;1,0,CH396-CG397)</f>
        <v>0</v>
      </c>
    </row>
    <row r="398" spans="1:86" x14ac:dyDescent="0.25">
      <c r="A398" s="11" t="str">
        <f>IF(I397&lt;1,"",A397+1)</f>
        <v/>
      </c>
      <c r="B398" s="10" t="str">
        <f>IF(I397&lt;1,"",$E$7)</f>
        <v/>
      </c>
      <c r="C398" s="8">
        <f>IF(I397&lt;1,0,(I397*(B398*30)/360))</f>
        <v>0</v>
      </c>
      <c r="D398" s="9">
        <f>IF(I397 &gt; 1, IF(I397-D397&lt;1,(I397+C398),$E$9), 0)</f>
        <v>0</v>
      </c>
      <c r="E398" s="8">
        <f>IF(D398&lt;I397,IF(I397&lt;1,"",$E$12),IF(D398&lt;E397,0,D398-(I397+C398)))</f>
        <v>0</v>
      </c>
      <c r="F398" s="8"/>
      <c r="G398" s="8">
        <f>IF(G386 &gt; 1, IF(I397&lt;$E$13,(I397-D398+C398),G386), 0)</f>
        <v>0</v>
      </c>
      <c r="H398" s="8">
        <f>IF(I397&lt;1,0,IF((D398+E398+G398)-C398&gt;=(I397),(I397),(D398+E398+G398)-C398))</f>
        <v>0</v>
      </c>
      <c r="I398" s="8">
        <f>IF(I397-H398&lt;1,0,I397-H398)</f>
        <v>0</v>
      </c>
      <c r="J398" s="8"/>
      <c r="N398" s="5"/>
      <c r="AB398" s="2" t="s">
        <v>0</v>
      </c>
      <c r="CA398" s="1">
        <f>SUM(CA397+1)</f>
        <v>370</v>
      </c>
      <c r="CB398" s="14" t="str">
        <f>IF(CH397&lt;1,"",$CE$7)</f>
        <v/>
      </c>
      <c r="CC398" s="12" t="str">
        <f>IF(CH397&lt;1,"",(CH397*(CB398*30)/360))</f>
        <v/>
      </c>
      <c r="CD398" s="13" t="str">
        <f>IF(CH397&lt;1,"",$CE$9)</f>
        <v/>
      </c>
      <c r="CE398" s="12" t="str">
        <f>IF(CH397&lt;1,"",$CE$12)</f>
        <v/>
      </c>
      <c r="CF398" s="12">
        <f>IF(CH397&lt;1,0,CF386)</f>
        <v>0</v>
      </c>
      <c r="CG398" s="12">
        <f>IF(CH397&lt;1,0,(CD398+CE398+CF398)-CC398)</f>
        <v>0</v>
      </c>
      <c r="CH398" s="12">
        <f>IF(CH397-CG398&lt;1,0,CH397-CG398)</f>
        <v>0</v>
      </c>
    </row>
    <row r="399" spans="1:86" x14ac:dyDescent="0.25">
      <c r="A399" s="11" t="str">
        <f>IF(I398&lt;1,"",A398+1)</f>
        <v/>
      </c>
      <c r="B399" s="10" t="str">
        <f>IF(I398&lt;1,"",$E$7)</f>
        <v/>
      </c>
      <c r="C399" s="8">
        <f>IF(I398&lt;1,0,(I398*(B399*30)/360))</f>
        <v>0</v>
      </c>
      <c r="D399" s="9">
        <f>IF(I398 &gt; 1, IF(I398-D398&lt;1,(I398+C399),$E$9), 0)</f>
        <v>0</v>
      </c>
      <c r="E399" s="8">
        <f>IF(D399&lt;I398,IF(I398&lt;1,"",$E$12),IF(D399&lt;E398,0,D399-(I398+C399)))</f>
        <v>0</v>
      </c>
      <c r="F399" s="8"/>
      <c r="G399" s="8">
        <f>IF(G387 &gt; 1, IF(I398&lt;$E$13,(I398-D399+C399),G387), 0)</f>
        <v>0</v>
      </c>
      <c r="H399" s="8">
        <f>IF(I398&lt;1,0,IF((D399+E399+G399)-C399&gt;=(I398),(I398),(D399+E399+G399)-C399))</f>
        <v>0</v>
      </c>
      <c r="I399" s="8">
        <f>IF(I398-H399&lt;1,0,I398-H399)</f>
        <v>0</v>
      </c>
      <c r="J399" s="8"/>
      <c r="N399" s="5"/>
      <c r="AB399" s="2" t="s">
        <v>0</v>
      </c>
      <c r="CA399" s="1">
        <f>SUM(CA398+1)</f>
        <v>371</v>
      </c>
      <c r="CB399" s="14" t="str">
        <f>IF(CH398&lt;1,"",$CE$7)</f>
        <v/>
      </c>
      <c r="CC399" s="12" t="str">
        <f>IF(CH398&lt;1,"",(CH398*(CB399*30)/360))</f>
        <v/>
      </c>
      <c r="CD399" s="13" t="str">
        <f>IF(CH398&lt;1,"",$CE$9)</f>
        <v/>
      </c>
      <c r="CE399" s="12" t="str">
        <f>IF(CH398&lt;1,"",$CE$12)</f>
        <v/>
      </c>
      <c r="CF399" s="12">
        <f>IF(CH398&lt;1,0,CF387)</f>
        <v>0</v>
      </c>
      <c r="CG399" s="12">
        <f>IF(CH398&lt;1,0,(CD399+CE399+CF399)-CC399)</f>
        <v>0</v>
      </c>
      <c r="CH399" s="12">
        <f>IF(CH398-CG399&lt;1,0,CH398-CG399)</f>
        <v>0</v>
      </c>
    </row>
    <row r="400" spans="1:86" x14ac:dyDescent="0.25">
      <c r="A400" s="11" t="str">
        <f>IF(I399&lt;1,"",A399+1)</f>
        <v/>
      </c>
      <c r="B400" s="10" t="str">
        <f>IF(I399&lt;1,"",$E$7)</f>
        <v/>
      </c>
      <c r="C400" s="8">
        <f>IF(I399&lt;1,0,(I399*(B400*30)/360))</f>
        <v>0</v>
      </c>
      <c r="D400" s="9">
        <f>IF(I399 &gt; 1, IF(I399-D399&lt;1,(I399+C400),$E$9), 0)</f>
        <v>0</v>
      </c>
      <c r="E400" s="8">
        <f>IF(D400&lt;I399,IF(I399&lt;1,"",$E$12),IF(D400&lt;E399,0,D400-(I399+C400)))</f>
        <v>0</v>
      </c>
      <c r="F400" s="8"/>
      <c r="G400" s="8">
        <f>IF(G388 &gt; 1, IF(I399&lt;$E$13,(I399-D400+C400),G388), 0)</f>
        <v>0</v>
      </c>
      <c r="H400" s="8">
        <f>IF(I399&lt;1,0,IF((D400+E400+G400)-C400&gt;=(I399),(I399),(D400+E400+G400)-C400))</f>
        <v>0</v>
      </c>
      <c r="I400" s="8">
        <f>IF(I399-H400&lt;1,0,I399-H400)</f>
        <v>0</v>
      </c>
      <c r="J400" s="8"/>
      <c r="N400" s="5"/>
      <c r="AB400" s="2" t="s">
        <v>0</v>
      </c>
      <c r="CA400" s="1">
        <f>SUM(CA399+1)</f>
        <v>372</v>
      </c>
      <c r="CB400" s="14" t="str">
        <f>IF(CH399&lt;1,"",$CE$7)</f>
        <v/>
      </c>
      <c r="CC400" s="12" t="str">
        <f>IF(CH399&lt;1,"",(CH399*(CB400*30)/360))</f>
        <v/>
      </c>
      <c r="CD400" s="13" t="str">
        <f>IF(CH399&lt;1,"",$CE$9)</f>
        <v/>
      </c>
      <c r="CE400" s="12" t="str">
        <f>IF(CH399&lt;1,"",$CE$12)</f>
        <v/>
      </c>
      <c r="CF400" s="12">
        <f>IF(CH399&lt;1,0,CF388)</f>
        <v>0</v>
      </c>
      <c r="CG400" s="12">
        <f>IF(CH399&lt;1,0,(CD400+CE400+CF400)-CC400)</f>
        <v>0</v>
      </c>
      <c r="CH400" s="12">
        <f>IF(CH399-CG400&lt;1,0,CH399-CG400)</f>
        <v>0</v>
      </c>
    </row>
    <row r="401" spans="1:86" x14ac:dyDescent="0.25">
      <c r="A401" s="11" t="str">
        <f>IF(I400&lt;1,"",A400+1)</f>
        <v/>
      </c>
      <c r="B401" s="10" t="str">
        <f>IF(I400&lt;1,"",$E$7)</f>
        <v/>
      </c>
      <c r="C401" s="8">
        <f>IF(I400&lt;1,0,(I400*(B401*30)/360))</f>
        <v>0</v>
      </c>
      <c r="D401" s="9">
        <f>IF(I400 &gt; 1, IF(I400-D400&lt;1,(I400+C401),$E$9), 0)</f>
        <v>0</v>
      </c>
      <c r="E401" s="8">
        <f>IF(D401&lt;I400,IF(I400&lt;1,"",$E$12),IF(D401&lt;E400,0,D401-(I400+C401)))</f>
        <v>0</v>
      </c>
      <c r="F401" s="8"/>
      <c r="G401" s="8">
        <f>IF(G389 &gt; 1, IF(I400&lt;$E$13,(I400-D401+C401),G389), 0)</f>
        <v>0</v>
      </c>
      <c r="H401" s="8">
        <f>IF(I400&lt;1,0,IF((D401+E401+G401)-C401&gt;=(I400),(I400),(D401+E401+G401)-C401))</f>
        <v>0</v>
      </c>
      <c r="I401" s="8">
        <f>IF(I400-H401&lt;1,0,I400-H401)</f>
        <v>0</v>
      </c>
      <c r="J401" s="8"/>
      <c r="N401" s="5"/>
      <c r="AB401" s="2" t="s">
        <v>0</v>
      </c>
      <c r="CA401" s="1">
        <f>SUM(CA400+1)</f>
        <v>373</v>
      </c>
      <c r="CB401" s="14" t="str">
        <f>IF(CH400&lt;1,"",$CE$7)</f>
        <v/>
      </c>
      <c r="CC401" s="12" t="str">
        <f>IF(CH400&lt;1,"",(CH400*(CB401*30)/360))</f>
        <v/>
      </c>
      <c r="CD401" s="13" t="str">
        <f>IF(CH400&lt;1,"",$CE$9)</f>
        <v/>
      </c>
      <c r="CE401" s="12" t="str">
        <f>IF(CH400&lt;1,"",$CE$12)</f>
        <v/>
      </c>
      <c r="CF401" s="12">
        <f>IF(CH400&lt;1,0,CF389)</f>
        <v>0</v>
      </c>
      <c r="CG401" s="12">
        <f>IF(CH400&lt;1,0,(CD401+CE401+CF401)-CC401)</f>
        <v>0</v>
      </c>
      <c r="CH401" s="12">
        <f>IF(CH400-CG401&lt;1,0,CH400-CG401)</f>
        <v>0</v>
      </c>
    </row>
    <row r="402" spans="1:86" x14ac:dyDescent="0.25">
      <c r="A402" s="11" t="str">
        <f>IF(I401&lt;1,"",A401+1)</f>
        <v/>
      </c>
      <c r="B402" s="10" t="str">
        <f>IF(I401&lt;1,"",$E$7)</f>
        <v/>
      </c>
      <c r="C402" s="8">
        <f>IF(I401&lt;1,0,(I401*(B402*30)/360))</f>
        <v>0</v>
      </c>
      <c r="D402" s="9">
        <f>IF(I401 &gt; 1, IF(I401-D401&lt;1,(I401+C402),$E$9), 0)</f>
        <v>0</v>
      </c>
      <c r="E402" s="8">
        <f>IF(D402&lt;I401,IF(I401&lt;1,"",$E$12),IF(D402&lt;E401,0,D402-(I401+C402)))</f>
        <v>0</v>
      </c>
      <c r="F402" s="8"/>
      <c r="G402" s="8">
        <f>IF(G390 &gt; 1, IF(I401&lt;$E$13,(I401-D402+C402),G390), 0)</f>
        <v>0</v>
      </c>
      <c r="H402" s="8">
        <f>IF(I401&lt;1,0,IF((D402+E402+G402)-C402&gt;=(I401),(I401),(D402+E402+G402)-C402))</f>
        <v>0</v>
      </c>
      <c r="I402" s="8">
        <f>IF(I401-H402&lt;1,0,I401-H402)</f>
        <v>0</v>
      </c>
      <c r="J402" s="8"/>
      <c r="N402" s="5"/>
      <c r="AB402" s="2" t="s">
        <v>0</v>
      </c>
      <c r="CA402" s="1">
        <f>SUM(CA401+1)</f>
        <v>374</v>
      </c>
      <c r="CB402" s="14" t="str">
        <f>IF(CH401&lt;1,"",$CE$7)</f>
        <v/>
      </c>
      <c r="CC402" s="12" t="str">
        <f>IF(CH401&lt;1,"",(CH401*(CB402*30)/360))</f>
        <v/>
      </c>
      <c r="CD402" s="13" t="str">
        <f>IF(CH401&lt;1,"",$CE$9)</f>
        <v/>
      </c>
      <c r="CE402" s="12" t="str">
        <f>IF(CH401&lt;1,"",$CE$12)</f>
        <v/>
      </c>
      <c r="CF402" s="12">
        <f>IF(CH401&lt;1,0,CF390)</f>
        <v>0</v>
      </c>
      <c r="CG402" s="12">
        <f>IF(CH401&lt;1,0,(CD402+CE402+CF402)-CC402)</f>
        <v>0</v>
      </c>
      <c r="CH402" s="12">
        <f>IF(CH401-CG402&lt;1,0,CH401-CG402)</f>
        <v>0</v>
      </c>
    </row>
    <row r="403" spans="1:86" x14ac:dyDescent="0.25">
      <c r="A403" s="11" t="str">
        <f>IF(I402&lt;1,"",A402+1)</f>
        <v/>
      </c>
      <c r="B403" s="10" t="str">
        <f>IF(I402&lt;1,"",$E$7)</f>
        <v/>
      </c>
      <c r="C403" s="8">
        <f>IF(I402&lt;1,0,(I402*(B403*30)/360))</f>
        <v>0</v>
      </c>
      <c r="D403" s="9">
        <f>IF(I402 &gt; 1, IF(I402-D402&lt;1,(I402+C403),$E$9), 0)</f>
        <v>0</v>
      </c>
      <c r="E403" s="8">
        <f>IF(D403&lt;I402,IF(I402&lt;1,"",$E$12),IF(D403&lt;E402,0,D403-(I402+C403)))</f>
        <v>0</v>
      </c>
      <c r="F403" s="8"/>
      <c r="G403" s="8">
        <f>IF(G391 &gt; 1, IF(I402&lt;$E$13,(I402-D403+C403),G391), 0)</f>
        <v>0</v>
      </c>
      <c r="H403" s="8">
        <f>IF(I402&lt;1,0,IF((D403+E403+G403)-C403&gt;=(I402),(I402),(D403+E403+G403)-C403))</f>
        <v>0</v>
      </c>
      <c r="I403" s="8">
        <f>IF(I402-H403&lt;1,0,I402-H403)</f>
        <v>0</v>
      </c>
      <c r="J403" s="8"/>
      <c r="N403" s="5"/>
      <c r="AB403" s="2" t="s">
        <v>0</v>
      </c>
      <c r="CA403" s="1">
        <f>SUM(CA402+1)</f>
        <v>375</v>
      </c>
      <c r="CB403" s="14" t="str">
        <f>IF(CH402&lt;1,"",$CE$7)</f>
        <v/>
      </c>
      <c r="CC403" s="12" t="str">
        <f>IF(CH402&lt;1,"",(CH402*(CB403*30)/360))</f>
        <v/>
      </c>
      <c r="CD403" s="13" t="str">
        <f>IF(CH402&lt;1,"",$CE$9)</f>
        <v/>
      </c>
      <c r="CE403" s="12" t="str">
        <f>IF(CH402&lt;1,"",$CE$12)</f>
        <v/>
      </c>
      <c r="CF403" s="12">
        <f>IF(CH402&lt;1,0,CF391)</f>
        <v>0</v>
      </c>
      <c r="CG403" s="12">
        <f>IF(CH402&lt;1,0,(CD403+CE403+CF403)-CC403)</f>
        <v>0</v>
      </c>
      <c r="CH403" s="12">
        <f>IF(CH402-CG403&lt;1,0,CH402-CG403)</f>
        <v>0</v>
      </c>
    </row>
    <row r="404" spans="1:86" x14ac:dyDescent="0.25">
      <c r="A404" s="11" t="str">
        <f>IF(I403&lt;1,"",A403+1)</f>
        <v/>
      </c>
      <c r="B404" s="10" t="str">
        <f>IF(I403&lt;1,"",$E$7)</f>
        <v/>
      </c>
      <c r="C404" s="8">
        <f>IF(I403&lt;1,0,(I403*(B404*30)/360))</f>
        <v>0</v>
      </c>
      <c r="D404" s="9">
        <f>IF(I403 &gt; 1, IF(I403-D403&lt;1,(I403+C404),$E$9), 0)</f>
        <v>0</v>
      </c>
      <c r="E404" s="8">
        <f>IF(D404&lt;I403,IF(I403&lt;1,"",$E$12),IF(D404&lt;E403,0,D404-(I403+C404)))</f>
        <v>0</v>
      </c>
      <c r="F404" s="8"/>
      <c r="G404" s="8">
        <f>IF(G392 &gt; 1, IF(I403&lt;$E$13,(I403-D404+C404),G392), 0)</f>
        <v>0</v>
      </c>
      <c r="H404" s="8">
        <f>IF(I403&lt;1,0,IF((D404+E404+G404)-C404&gt;=(I403),(I403),(D404+E404+G404)-C404))</f>
        <v>0</v>
      </c>
      <c r="I404" s="8">
        <f>IF(I403-H404&lt;1,0,I403-H404)</f>
        <v>0</v>
      </c>
      <c r="J404" s="8"/>
      <c r="N404" s="5"/>
      <c r="AB404" s="2" t="s">
        <v>0</v>
      </c>
    </row>
    <row r="405" spans="1:86" x14ac:dyDescent="0.25">
      <c r="A405" s="11" t="str">
        <f>IF(I404&lt;1,"",A404+1)</f>
        <v/>
      </c>
      <c r="B405" s="10" t="str">
        <f>IF(I404&lt;1,"",$E$7)</f>
        <v/>
      </c>
      <c r="C405" s="8">
        <f>IF(I404&lt;1,0,(I404*(B405*30)/360))</f>
        <v>0</v>
      </c>
      <c r="D405" s="9">
        <f>IF(I404 &gt; 1, IF(I404-D404&lt;1,(I404+C405),$E$9), 0)</f>
        <v>0</v>
      </c>
      <c r="E405" s="8">
        <f>IF(D405&lt;I404,IF(I404&lt;1,"",$E$12),IF(D405&lt;E404,0,D405-(I404+C405)))</f>
        <v>0</v>
      </c>
      <c r="F405" s="8"/>
      <c r="G405" s="8">
        <f>IF(G393 &gt; 1, IF(I404&lt;$E$13,(I404-D405+C405),G393), 0)</f>
        <v>0</v>
      </c>
      <c r="H405" s="8">
        <f>IF(I404&lt;1,0,IF((D405+E405+G405)-C405&gt;=(I404),(I404),(D405+E405+G405)-C405))</f>
        <v>0</v>
      </c>
      <c r="I405" s="8">
        <f>IF(I404-H405&lt;1,0,I404-H405)</f>
        <v>0</v>
      </c>
      <c r="J405" s="8"/>
      <c r="N405" s="5"/>
      <c r="AB405" s="2" t="s">
        <v>0</v>
      </c>
    </row>
    <row r="406" spans="1:86" x14ac:dyDescent="0.25">
      <c r="A406" s="11" t="str">
        <f>IF(I405&lt;1,"",A405+1)</f>
        <v/>
      </c>
      <c r="B406" s="10" t="str">
        <f>IF(I405&lt;1,"",$E$7)</f>
        <v/>
      </c>
      <c r="C406" s="8">
        <f>IF(I405&lt;1,0,(I405*(B406*30)/360))</f>
        <v>0</v>
      </c>
      <c r="D406" s="9">
        <f>IF(I405 &gt; 1, IF(I405-D405&lt;1,(I405+C406),$E$9), 0)</f>
        <v>0</v>
      </c>
      <c r="E406" s="8">
        <f>IF(D406&lt;I405,IF(I405&lt;1,"",$E$12),IF(D406&lt;E405,0,D406-(I405+C406)))</f>
        <v>0</v>
      </c>
      <c r="F406" s="8"/>
      <c r="G406" s="8">
        <f>IF(G394 &gt; 1, IF(I405&lt;$E$13,(I405-D406+C406),G394), 0)</f>
        <v>0</v>
      </c>
      <c r="H406" s="8">
        <f>IF(I405&lt;1,0,IF((D406+E406+G406)-C406&gt;=(I405),(I405),(D406+E406+G406)-C406))</f>
        <v>0</v>
      </c>
      <c r="I406" s="8">
        <f>IF(I405-H406&lt;1,0,I405-H406)</f>
        <v>0</v>
      </c>
      <c r="J406" s="8"/>
      <c r="N406" s="5"/>
      <c r="AB406" s="2" t="s">
        <v>0</v>
      </c>
    </row>
    <row r="407" spans="1:86" x14ac:dyDescent="0.25">
      <c r="A407" s="11" t="str">
        <f>IF(I406&lt;1,"",A406+1)</f>
        <v/>
      </c>
      <c r="B407" s="10" t="str">
        <f>IF(I406&lt;1,"",$E$7)</f>
        <v/>
      </c>
      <c r="C407" s="8">
        <f>IF(I406&lt;1,0,(I406*(B407*30)/360))</f>
        <v>0</v>
      </c>
      <c r="D407" s="9">
        <f>IF(I406 &gt; 1, IF(I406-D406&lt;1,(I406+C407),$E$9), 0)</f>
        <v>0</v>
      </c>
      <c r="E407" s="8">
        <f>IF(D407&lt;I406,IF(I406&lt;1,"",$E$12),IF(D407&lt;E406,0,D407-(I406+C407)))</f>
        <v>0</v>
      </c>
      <c r="F407" s="8"/>
      <c r="G407" s="8">
        <f>IF(G395 &gt; 1, IF(I406&lt;$E$13,(I406-D407+C407),G395), 0)</f>
        <v>0</v>
      </c>
      <c r="H407" s="8">
        <f>IF(I406&lt;1,0,IF((D407+E407+G407)-C407&gt;=(I406),(I406),(D407+E407+G407)-C407))</f>
        <v>0</v>
      </c>
      <c r="I407" s="8">
        <f>IF(I406-H407&lt;1,0,I406-H407)</f>
        <v>0</v>
      </c>
      <c r="J407" s="8"/>
      <c r="N407" s="5"/>
      <c r="AB407" s="2" t="s">
        <v>0</v>
      </c>
    </row>
    <row r="408" spans="1:86" x14ac:dyDescent="0.25">
      <c r="A408" s="11" t="str">
        <f>IF(I407&lt;1,"",A407+1)</f>
        <v/>
      </c>
      <c r="B408" s="10" t="str">
        <f>IF(I407&lt;1,"",$E$7)</f>
        <v/>
      </c>
      <c r="C408" s="8">
        <f>IF(I407&lt;1,0,(I407*(B408*30)/360))</f>
        <v>0</v>
      </c>
      <c r="D408" s="9">
        <f>IF(I407 &gt; 1, IF(I407-D407&lt;1,(I407+C408),$E$9), 0)</f>
        <v>0</v>
      </c>
      <c r="E408" s="8">
        <f>IF(D408&lt;I407,IF(I407&lt;1,"",$E$12),IF(D408&lt;E407,0,D408-(I407+C408)))</f>
        <v>0</v>
      </c>
      <c r="F408" s="8"/>
      <c r="G408" s="8">
        <f>IF(G396 &gt; 1, IF(I407&lt;$E$13,(I407-D408+C408),G396), 0)</f>
        <v>0</v>
      </c>
      <c r="H408" s="8">
        <f>IF(I407&lt;1,0,IF((D408+E408+G408)-C408&gt;=(I407),(I407),(D408+E408+G408)-C408))</f>
        <v>0</v>
      </c>
      <c r="I408" s="8">
        <f>IF(I407-H408&lt;1,0,I407-H408)</f>
        <v>0</v>
      </c>
      <c r="J408" s="8"/>
      <c r="N408" s="5"/>
      <c r="AB408" s="2" t="s">
        <v>0</v>
      </c>
    </row>
    <row r="409" spans="1:86" x14ac:dyDescent="0.25">
      <c r="A409" s="11" t="str">
        <f>IF(I408&lt;1,"",A408+1)</f>
        <v/>
      </c>
      <c r="B409" s="10" t="str">
        <f>IF(I408&lt;1,"",$E$7)</f>
        <v/>
      </c>
      <c r="C409" s="8">
        <f>IF(I408&lt;1,0,(I408*(B409*30)/360))</f>
        <v>0</v>
      </c>
      <c r="D409" s="9">
        <f>IF(I408 &gt; 1, IF(I408-D408&lt;1,(I408+C409),$E$9), 0)</f>
        <v>0</v>
      </c>
      <c r="E409" s="8">
        <f>IF(D409&lt;I408,IF(I408&lt;1,"",$E$12),IF(D409&lt;E408,0,D409-(I408+C409)))</f>
        <v>0</v>
      </c>
      <c r="F409" s="8"/>
      <c r="G409" s="8">
        <f>IF(G397 &gt; 1, IF(I408&lt;$E$13,(I408-D409+C409),G397), 0)</f>
        <v>0</v>
      </c>
      <c r="H409" s="8">
        <f>IF(I408&lt;1,0,IF((D409+E409+G409)-C409&gt;=(I408),(I408),(D409+E409+G409)-C409))</f>
        <v>0</v>
      </c>
      <c r="I409" s="8">
        <f>IF(I408-H409&lt;1,0,I408-H409)</f>
        <v>0</v>
      </c>
      <c r="J409" s="8"/>
      <c r="N409" s="5"/>
      <c r="AB409" s="2" t="s">
        <v>0</v>
      </c>
    </row>
    <row r="410" spans="1:86" x14ac:dyDescent="0.25">
      <c r="A410" s="7"/>
      <c r="B410" s="7"/>
      <c r="C410" s="6"/>
      <c r="D410" s="7"/>
      <c r="E410" s="6"/>
      <c r="F410" s="6"/>
      <c r="G410" s="6"/>
      <c r="H410" s="6"/>
      <c r="I410" s="6"/>
      <c r="J410" s="6"/>
      <c r="N410" s="5"/>
      <c r="AB410" s="2" t="s">
        <v>0</v>
      </c>
    </row>
  </sheetData>
  <mergeCells count="64">
    <mergeCell ref="G12:H12"/>
    <mergeCell ref="G18:H18"/>
    <mergeCell ref="G13:H13"/>
    <mergeCell ref="G17:H17"/>
    <mergeCell ref="G19:H19"/>
    <mergeCell ref="G16:H16"/>
    <mergeCell ref="C8:D8"/>
    <mergeCell ref="G8:H8"/>
    <mergeCell ref="G21:H21"/>
    <mergeCell ref="G20:H20"/>
    <mergeCell ref="G9:H9"/>
    <mergeCell ref="B9:D9"/>
    <mergeCell ref="B14:D14"/>
    <mergeCell ref="G11:I11"/>
    <mergeCell ref="G14:H14"/>
    <mergeCell ref="B20:D20"/>
    <mergeCell ref="B5:E5"/>
    <mergeCell ref="G7:H7"/>
    <mergeCell ref="G6:H6"/>
    <mergeCell ref="C6:D6"/>
    <mergeCell ref="B7:D7"/>
    <mergeCell ref="G5:I5"/>
    <mergeCell ref="A33:A34"/>
    <mergeCell ref="B17:E17"/>
    <mergeCell ref="A31:C31"/>
    <mergeCell ref="B11:E11"/>
    <mergeCell ref="B15:D15"/>
    <mergeCell ref="B19:D19"/>
    <mergeCell ref="B21:D21"/>
    <mergeCell ref="B18:D18"/>
    <mergeCell ref="B12:D12"/>
    <mergeCell ref="B13:D13"/>
    <mergeCell ref="CA24:CC24"/>
    <mergeCell ref="CA25:CA26"/>
    <mergeCell ref="CB18:CD18"/>
    <mergeCell ref="CB19:CD19"/>
    <mergeCell ref="CB21:CD21"/>
    <mergeCell ref="CB20:CD20"/>
    <mergeCell ref="CF9:CG9"/>
    <mergeCell ref="CF11:CH11"/>
    <mergeCell ref="CF14:CG14"/>
    <mergeCell ref="CB13:CD13"/>
    <mergeCell ref="CB14:CD14"/>
    <mergeCell ref="CB12:CD12"/>
    <mergeCell ref="G15:H15"/>
    <mergeCell ref="CB5:CE5"/>
    <mergeCell ref="CF5:CH5"/>
    <mergeCell ref="CC6:CD6"/>
    <mergeCell ref="CF6:CG6"/>
    <mergeCell ref="CB11:CE11"/>
    <mergeCell ref="CB7:CD7"/>
    <mergeCell ref="CF7:CG7"/>
    <mergeCell ref="CF8:CG8"/>
    <mergeCell ref="CB9:CD9"/>
    <mergeCell ref="CF12:CG12"/>
    <mergeCell ref="CF13:CG13"/>
    <mergeCell ref="CF21:CG21"/>
    <mergeCell ref="CB15:CD15"/>
    <mergeCell ref="CF15:CG15"/>
    <mergeCell ref="CF16:CG16"/>
    <mergeCell ref="CB17:CE17"/>
    <mergeCell ref="CF17:CG17"/>
    <mergeCell ref="CF19:CG19"/>
    <mergeCell ref="CF20:CG20"/>
  </mergeCells>
  <pageMargins left="0.7" right="0.7" top="0.75" bottom="0.75" header="0.3" footer="0.3"/>
  <pageSetup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EQUITYRECAPTURE</vt:lpstr>
      <vt:lpstr>EQUITYRECAPTURE!Print_Area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2024-12-23T21:04:38Z</dcterms:created>
  <dcterms:modified xsi:type="dcterms:W3CDTF">2024-12-23T21:05:20Z</dcterms:modified>
</cp:coreProperties>
</file>